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我的酷盘\成本核算&amp;支出标准研究\"/>
    </mc:Choice>
  </mc:AlternateContent>
  <bookViews>
    <workbookView xWindow="-105" yWindow="-105" windowWidth="21825" windowHeight="13905" activeTab="2"/>
  </bookViews>
  <sheets>
    <sheet name="业务科室项目人工时登记表" sheetId="34" r:id="rId1"/>
    <sheet name="业务科室人工时汇总统计表(按人按月取数法)" sheetId="6" r:id="rId2"/>
    <sheet name="分配系数计算表_业务科室及项目成本人工时累计数 " sheetId="23" r:id="rId3"/>
    <sheet name="业务人员支出" sheetId="12" state="hidden" r:id="rId4"/>
  </sheets>
  <definedNames>
    <definedName name="_xlnm.Print_Titles" localSheetId="2">'分配系数计算表_业务科室及项目成本人工时累计数 '!$2:$5</definedName>
    <definedName name="_xlnm.Print_Titles" localSheetId="1">'业务科室人工时汇总统计表(按人按月取数法)'!$2:$5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6" l="1"/>
  <c r="F19" i="6"/>
  <c r="G18" i="6"/>
  <c r="F18" i="6"/>
  <c r="F7" i="6"/>
  <c r="F6" i="6"/>
  <c r="H6" i="23"/>
  <c r="G7" i="6" l="1"/>
  <c r="F8" i="6"/>
  <c r="G8" i="6"/>
  <c r="G9" i="6"/>
  <c r="F9" i="6"/>
  <c r="G6" i="34"/>
  <c r="F6" i="34"/>
  <c r="P128" i="23" l="1"/>
  <c r="P129" i="23"/>
  <c r="P130" i="23"/>
  <c r="P131" i="23"/>
  <c r="P132" i="23"/>
  <c r="P133" i="23"/>
  <c r="P134" i="23"/>
  <c r="P135" i="23"/>
  <c r="P136" i="23"/>
  <c r="P127" i="23"/>
  <c r="P117" i="23"/>
  <c r="P118" i="23"/>
  <c r="P119" i="23"/>
  <c r="P120" i="23"/>
  <c r="P121" i="23"/>
  <c r="P122" i="23"/>
  <c r="P123" i="23"/>
  <c r="P124" i="23"/>
  <c r="P125" i="23"/>
  <c r="P116" i="23"/>
  <c r="P106" i="23"/>
  <c r="P107" i="23"/>
  <c r="P108" i="23"/>
  <c r="P109" i="23"/>
  <c r="P110" i="23"/>
  <c r="P111" i="23"/>
  <c r="P112" i="23"/>
  <c r="P113" i="23"/>
  <c r="P114" i="23"/>
  <c r="P105" i="23"/>
  <c r="P95" i="23"/>
  <c r="P96" i="23"/>
  <c r="P97" i="23"/>
  <c r="P98" i="23"/>
  <c r="P99" i="23"/>
  <c r="P100" i="23"/>
  <c r="P101" i="23"/>
  <c r="P102" i="23"/>
  <c r="P103" i="23"/>
  <c r="P94" i="23"/>
  <c r="P84" i="23"/>
  <c r="P85" i="23"/>
  <c r="P86" i="23"/>
  <c r="P87" i="23"/>
  <c r="P88" i="23"/>
  <c r="P89" i="23"/>
  <c r="P90" i="23"/>
  <c r="P91" i="23"/>
  <c r="P92" i="23"/>
  <c r="P83" i="23"/>
  <c r="P73" i="23"/>
  <c r="P74" i="23"/>
  <c r="P75" i="23"/>
  <c r="P76" i="23"/>
  <c r="P77" i="23"/>
  <c r="P78" i="23"/>
  <c r="P79" i="23"/>
  <c r="P80" i="23"/>
  <c r="P81" i="23"/>
  <c r="P72" i="23"/>
  <c r="P62" i="23"/>
  <c r="P63" i="23"/>
  <c r="P64" i="23"/>
  <c r="P65" i="23"/>
  <c r="P66" i="23"/>
  <c r="P67" i="23"/>
  <c r="P68" i="23"/>
  <c r="P69" i="23"/>
  <c r="P70" i="23"/>
  <c r="P61" i="23"/>
  <c r="P51" i="23"/>
  <c r="P52" i="23"/>
  <c r="P53" i="23"/>
  <c r="P54" i="23"/>
  <c r="P55" i="23"/>
  <c r="P56" i="23"/>
  <c r="P57" i="23"/>
  <c r="P58" i="23"/>
  <c r="P59" i="23"/>
  <c r="P50" i="23"/>
  <c r="P40" i="23"/>
  <c r="P41" i="23"/>
  <c r="P42" i="23"/>
  <c r="P43" i="23"/>
  <c r="P44" i="23"/>
  <c r="P45" i="23"/>
  <c r="P46" i="23"/>
  <c r="P47" i="23"/>
  <c r="P48" i="23"/>
  <c r="P39" i="23"/>
  <c r="P29" i="23"/>
  <c r="P30" i="23"/>
  <c r="P31" i="23"/>
  <c r="P32" i="23"/>
  <c r="P33" i="23"/>
  <c r="P34" i="23"/>
  <c r="P35" i="23"/>
  <c r="P36" i="23"/>
  <c r="P37" i="23"/>
  <c r="P28" i="23"/>
  <c r="P18" i="23"/>
  <c r="P19" i="23"/>
  <c r="P20" i="23"/>
  <c r="P21" i="23"/>
  <c r="P22" i="23"/>
  <c r="P23" i="23"/>
  <c r="P24" i="23"/>
  <c r="P25" i="23"/>
  <c r="P26" i="23"/>
  <c r="P17" i="23"/>
  <c r="P7" i="23"/>
  <c r="P8" i="23"/>
  <c r="P9" i="23"/>
  <c r="P10" i="23"/>
  <c r="P11" i="23"/>
  <c r="P12" i="23"/>
  <c r="P13" i="23"/>
  <c r="P14" i="23"/>
  <c r="P15" i="23"/>
  <c r="P6" i="23"/>
  <c r="G10" i="6"/>
  <c r="G11" i="6"/>
  <c r="G12" i="6"/>
  <c r="G13" i="6"/>
  <c r="G14" i="6"/>
  <c r="G15" i="6"/>
  <c r="G16" i="6"/>
  <c r="G17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6" i="6"/>
  <c r="F10" i="6"/>
  <c r="F11" i="6"/>
  <c r="F12" i="6"/>
  <c r="F13" i="6"/>
  <c r="F14" i="6"/>
  <c r="F15" i="6"/>
  <c r="F16" i="6"/>
  <c r="F17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7" i="34" l="1"/>
  <c r="G7" i="34"/>
  <c r="F8" i="34"/>
  <c r="G8" i="34"/>
  <c r="F9" i="34"/>
  <c r="G9" i="34"/>
  <c r="F10" i="34"/>
  <c r="G10" i="34"/>
  <c r="F11" i="34"/>
  <c r="G11" i="34"/>
  <c r="F12" i="34"/>
  <c r="G12" i="34"/>
  <c r="F13" i="34"/>
  <c r="G13" i="34"/>
  <c r="F14" i="34"/>
  <c r="G14" i="34"/>
  <c r="F15" i="34"/>
  <c r="G15" i="34"/>
  <c r="F16" i="34"/>
  <c r="G16" i="34"/>
  <c r="F17" i="34"/>
  <c r="G17" i="34"/>
  <c r="F18" i="34"/>
  <c r="G18" i="34"/>
  <c r="F19" i="34"/>
  <c r="G19" i="34"/>
  <c r="F20" i="34"/>
  <c r="G20" i="34"/>
  <c r="F21" i="34"/>
  <c r="G21" i="34"/>
  <c r="F22" i="34"/>
  <c r="G22" i="34"/>
  <c r="F23" i="34"/>
  <c r="G23" i="34"/>
  <c r="F24" i="34"/>
  <c r="G24" i="34"/>
  <c r="F25" i="34"/>
  <c r="G25" i="34"/>
  <c r="F26" i="34"/>
  <c r="G26" i="34"/>
  <c r="F27" i="34"/>
  <c r="G27" i="34"/>
  <c r="F28" i="34"/>
  <c r="G28" i="34"/>
  <c r="F29" i="34"/>
  <c r="G29" i="34"/>
  <c r="F30" i="34"/>
  <c r="G30" i="34"/>
  <c r="F31" i="34"/>
  <c r="G31" i="34"/>
  <c r="F32" i="34"/>
  <c r="G32" i="34"/>
  <c r="F33" i="34"/>
  <c r="G33" i="34"/>
  <c r="F34" i="34"/>
  <c r="G34" i="34"/>
  <c r="F35" i="34"/>
  <c r="G35" i="34"/>
  <c r="F36" i="34"/>
  <c r="G36" i="34"/>
  <c r="X37" i="34" l="1"/>
  <c r="W37" i="34"/>
  <c r="V37" i="34"/>
  <c r="U37" i="34"/>
  <c r="T37" i="34"/>
  <c r="S37" i="34"/>
  <c r="R37" i="34"/>
  <c r="Q37" i="34"/>
  <c r="O37" i="34"/>
  <c r="N37" i="34"/>
  <c r="M37" i="34"/>
  <c r="L37" i="34"/>
  <c r="K37" i="34"/>
  <c r="J37" i="34"/>
  <c r="I37" i="34"/>
  <c r="H37" i="34"/>
  <c r="F37" i="34"/>
  <c r="G37" i="34" l="1"/>
  <c r="J6" i="23" l="1"/>
  <c r="H128" i="23"/>
  <c r="I128" i="23"/>
  <c r="J128" i="23"/>
  <c r="K128" i="23"/>
  <c r="L128" i="23"/>
  <c r="M128" i="23"/>
  <c r="N128" i="23"/>
  <c r="O128" i="23"/>
  <c r="Q128" i="23"/>
  <c r="R128" i="23"/>
  <c r="S128" i="23"/>
  <c r="T128" i="23"/>
  <c r="U128" i="23"/>
  <c r="V128" i="23"/>
  <c r="W128" i="23"/>
  <c r="X128" i="23"/>
  <c r="Y128" i="23"/>
  <c r="H129" i="23"/>
  <c r="I129" i="23"/>
  <c r="J129" i="23"/>
  <c r="K129" i="23"/>
  <c r="L129" i="23"/>
  <c r="M129" i="23"/>
  <c r="N129" i="23"/>
  <c r="O129" i="23"/>
  <c r="Q129" i="23"/>
  <c r="R129" i="23"/>
  <c r="S129" i="23"/>
  <c r="T129" i="23"/>
  <c r="U129" i="23"/>
  <c r="V129" i="23"/>
  <c r="W129" i="23"/>
  <c r="X129" i="23"/>
  <c r="Y129" i="23"/>
  <c r="H130" i="23"/>
  <c r="I130" i="23"/>
  <c r="J130" i="23"/>
  <c r="K130" i="23"/>
  <c r="L130" i="23"/>
  <c r="M130" i="23"/>
  <c r="N130" i="23"/>
  <c r="O130" i="23"/>
  <c r="Q130" i="23"/>
  <c r="R130" i="23"/>
  <c r="S130" i="23"/>
  <c r="T130" i="23"/>
  <c r="U130" i="23"/>
  <c r="V130" i="23"/>
  <c r="W130" i="23"/>
  <c r="X130" i="23"/>
  <c r="Y130" i="23"/>
  <c r="H131" i="23"/>
  <c r="I131" i="23"/>
  <c r="J131" i="23"/>
  <c r="K131" i="23"/>
  <c r="L131" i="23"/>
  <c r="M131" i="23"/>
  <c r="N131" i="23"/>
  <c r="O131" i="23"/>
  <c r="Q131" i="23"/>
  <c r="R131" i="23"/>
  <c r="S131" i="23"/>
  <c r="T131" i="23"/>
  <c r="U131" i="23"/>
  <c r="V131" i="23"/>
  <c r="W131" i="23"/>
  <c r="X131" i="23"/>
  <c r="Y131" i="23"/>
  <c r="H132" i="23"/>
  <c r="I132" i="23"/>
  <c r="J132" i="23"/>
  <c r="K132" i="23"/>
  <c r="L132" i="23"/>
  <c r="M132" i="23"/>
  <c r="N132" i="23"/>
  <c r="O132" i="23"/>
  <c r="Q132" i="23"/>
  <c r="R132" i="23"/>
  <c r="S132" i="23"/>
  <c r="T132" i="23"/>
  <c r="U132" i="23"/>
  <c r="V132" i="23"/>
  <c r="W132" i="23"/>
  <c r="X132" i="23"/>
  <c r="Y132" i="23"/>
  <c r="H133" i="23"/>
  <c r="I133" i="23"/>
  <c r="J133" i="23"/>
  <c r="K133" i="23"/>
  <c r="L133" i="23"/>
  <c r="M133" i="23"/>
  <c r="N133" i="23"/>
  <c r="O133" i="23"/>
  <c r="Q133" i="23"/>
  <c r="R133" i="23"/>
  <c r="S133" i="23"/>
  <c r="T133" i="23"/>
  <c r="U133" i="23"/>
  <c r="V133" i="23"/>
  <c r="W133" i="23"/>
  <c r="X133" i="23"/>
  <c r="Y133" i="23"/>
  <c r="H134" i="23"/>
  <c r="I134" i="23"/>
  <c r="J134" i="23"/>
  <c r="K134" i="23"/>
  <c r="L134" i="23"/>
  <c r="M134" i="23"/>
  <c r="N134" i="23"/>
  <c r="O134" i="23"/>
  <c r="Q134" i="23"/>
  <c r="R134" i="23"/>
  <c r="S134" i="23"/>
  <c r="T134" i="23"/>
  <c r="U134" i="23"/>
  <c r="V134" i="23"/>
  <c r="W134" i="23"/>
  <c r="X134" i="23"/>
  <c r="Y134" i="23"/>
  <c r="H135" i="23"/>
  <c r="I135" i="23"/>
  <c r="J135" i="23"/>
  <c r="K135" i="23"/>
  <c r="L135" i="23"/>
  <c r="M135" i="23"/>
  <c r="N135" i="23"/>
  <c r="O135" i="23"/>
  <c r="Q135" i="23"/>
  <c r="R135" i="23"/>
  <c r="S135" i="23"/>
  <c r="T135" i="23"/>
  <c r="U135" i="23"/>
  <c r="V135" i="23"/>
  <c r="W135" i="23"/>
  <c r="X135" i="23"/>
  <c r="Y135" i="23"/>
  <c r="H136" i="23"/>
  <c r="I136" i="23"/>
  <c r="J136" i="23"/>
  <c r="K136" i="23"/>
  <c r="L136" i="23"/>
  <c r="M136" i="23"/>
  <c r="N136" i="23"/>
  <c r="O136" i="23"/>
  <c r="Q136" i="23"/>
  <c r="R136" i="23"/>
  <c r="S136" i="23"/>
  <c r="T136" i="23"/>
  <c r="U136" i="23"/>
  <c r="V136" i="23"/>
  <c r="W136" i="23"/>
  <c r="X136" i="23"/>
  <c r="Y136" i="23"/>
  <c r="Y127" i="23"/>
  <c r="X127" i="23"/>
  <c r="W127" i="23"/>
  <c r="V127" i="23"/>
  <c r="U127" i="23"/>
  <c r="T127" i="23"/>
  <c r="S127" i="23"/>
  <c r="R127" i="23"/>
  <c r="Q127" i="23"/>
  <c r="O127" i="23"/>
  <c r="N127" i="23"/>
  <c r="M127" i="23"/>
  <c r="L127" i="23"/>
  <c r="K127" i="23"/>
  <c r="J127" i="23"/>
  <c r="I127" i="23"/>
  <c r="H127" i="23"/>
  <c r="H117" i="23"/>
  <c r="I117" i="23"/>
  <c r="J117" i="23"/>
  <c r="K117" i="23"/>
  <c r="L117" i="23"/>
  <c r="M117" i="23"/>
  <c r="N117" i="23"/>
  <c r="O117" i="23"/>
  <c r="Q117" i="23"/>
  <c r="R117" i="23"/>
  <c r="S117" i="23"/>
  <c r="T117" i="23"/>
  <c r="U117" i="23"/>
  <c r="V117" i="23"/>
  <c r="W117" i="23"/>
  <c r="X117" i="23"/>
  <c r="Y117" i="23"/>
  <c r="H118" i="23"/>
  <c r="I118" i="23"/>
  <c r="J118" i="23"/>
  <c r="K118" i="23"/>
  <c r="L118" i="23"/>
  <c r="M118" i="23"/>
  <c r="N118" i="23"/>
  <c r="O118" i="23"/>
  <c r="Q118" i="23"/>
  <c r="R118" i="23"/>
  <c r="S118" i="23"/>
  <c r="T118" i="23"/>
  <c r="U118" i="23"/>
  <c r="V118" i="23"/>
  <c r="W118" i="23"/>
  <c r="X118" i="23"/>
  <c r="Y118" i="23"/>
  <c r="H119" i="23"/>
  <c r="I119" i="23"/>
  <c r="J119" i="23"/>
  <c r="K119" i="23"/>
  <c r="L119" i="23"/>
  <c r="M119" i="23"/>
  <c r="N119" i="23"/>
  <c r="O119" i="23"/>
  <c r="Q119" i="23"/>
  <c r="R119" i="23"/>
  <c r="S119" i="23"/>
  <c r="T119" i="23"/>
  <c r="U119" i="23"/>
  <c r="V119" i="23"/>
  <c r="W119" i="23"/>
  <c r="X119" i="23"/>
  <c r="Y119" i="23"/>
  <c r="H120" i="23"/>
  <c r="I120" i="23"/>
  <c r="J120" i="23"/>
  <c r="K120" i="23"/>
  <c r="L120" i="23"/>
  <c r="M120" i="23"/>
  <c r="N120" i="23"/>
  <c r="O120" i="23"/>
  <c r="Q120" i="23"/>
  <c r="R120" i="23"/>
  <c r="S120" i="23"/>
  <c r="T120" i="23"/>
  <c r="U120" i="23"/>
  <c r="V120" i="23"/>
  <c r="W120" i="23"/>
  <c r="X120" i="23"/>
  <c r="Y120" i="23"/>
  <c r="H121" i="23"/>
  <c r="I121" i="23"/>
  <c r="J121" i="23"/>
  <c r="K121" i="23"/>
  <c r="L121" i="23"/>
  <c r="M121" i="23"/>
  <c r="N121" i="23"/>
  <c r="O121" i="23"/>
  <c r="Q121" i="23"/>
  <c r="R121" i="23"/>
  <c r="S121" i="23"/>
  <c r="T121" i="23"/>
  <c r="U121" i="23"/>
  <c r="V121" i="23"/>
  <c r="W121" i="23"/>
  <c r="X121" i="23"/>
  <c r="Y121" i="23"/>
  <c r="H122" i="23"/>
  <c r="I122" i="23"/>
  <c r="J122" i="23"/>
  <c r="K122" i="23"/>
  <c r="L122" i="23"/>
  <c r="M122" i="23"/>
  <c r="N122" i="23"/>
  <c r="O122" i="23"/>
  <c r="Q122" i="23"/>
  <c r="R122" i="23"/>
  <c r="S122" i="23"/>
  <c r="T122" i="23"/>
  <c r="U122" i="23"/>
  <c r="V122" i="23"/>
  <c r="W122" i="23"/>
  <c r="X122" i="23"/>
  <c r="Y122" i="23"/>
  <c r="H123" i="23"/>
  <c r="I123" i="23"/>
  <c r="J123" i="23"/>
  <c r="K123" i="23"/>
  <c r="L123" i="23"/>
  <c r="M123" i="23"/>
  <c r="N123" i="23"/>
  <c r="O123" i="23"/>
  <c r="Q123" i="23"/>
  <c r="R123" i="23"/>
  <c r="S123" i="23"/>
  <c r="T123" i="23"/>
  <c r="U123" i="23"/>
  <c r="V123" i="23"/>
  <c r="W123" i="23"/>
  <c r="X123" i="23"/>
  <c r="Y123" i="23"/>
  <c r="H124" i="23"/>
  <c r="I124" i="23"/>
  <c r="J124" i="23"/>
  <c r="K124" i="23"/>
  <c r="L124" i="23"/>
  <c r="M124" i="23"/>
  <c r="N124" i="23"/>
  <c r="O124" i="23"/>
  <c r="Q124" i="23"/>
  <c r="R124" i="23"/>
  <c r="S124" i="23"/>
  <c r="T124" i="23"/>
  <c r="U124" i="23"/>
  <c r="V124" i="23"/>
  <c r="W124" i="23"/>
  <c r="X124" i="23"/>
  <c r="Y124" i="23"/>
  <c r="H125" i="23"/>
  <c r="I125" i="23"/>
  <c r="J125" i="23"/>
  <c r="K125" i="23"/>
  <c r="L125" i="23"/>
  <c r="M125" i="23"/>
  <c r="N125" i="23"/>
  <c r="O125" i="23"/>
  <c r="Q125" i="23"/>
  <c r="R125" i="23"/>
  <c r="S125" i="23"/>
  <c r="T125" i="23"/>
  <c r="U125" i="23"/>
  <c r="V125" i="23"/>
  <c r="W125" i="23"/>
  <c r="X125" i="23"/>
  <c r="Y125" i="23"/>
  <c r="Y116" i="23"/>
  <c r="X116" i="23"/>
  <c r="W116" i="23"/>
  <c r="V116" i="23"/>
  <c r="U116" i="23"/>
  <c r="T116" i="23"/>
  <c r="S116" i="23"/>
  <c r="R116" i="23"/>
  <c r="Q116" i="23"/>
  <c r="O116" i="23"/>
  <c r="N116" i="23"/>
  <c r="M116" i="23"/>
  <c r="L116" i="23"/>
  <c r="K116" i="23"/>
  <c r="J116" i="23"/>
  <c r="I116" i="23"/>
  <c r="H116" i="23"/>
  <c r="H106" i="23"/>
  <c r="I106" i="23"/>
  <c r="J106" i="23"/>
  <c r="K106" i="23"/>
  <c r="L106" i="23"/>
  <c r="M106" i="23"/>
  <c r="N106" i="23"/>
  <c r="O106" i="23"/>
  <c r="Q106" i="23"/>
  <c r="R106" i="23"/>
  <c r="S106" i="23"/>
  <c r="T106" i="23"/>
  <c r="U106" i="23"/>
  <c r="V106" i="23"/>
  <c r="W106" i="23"/>
  <c r="X106" i="23"/>
  <c r="Y106" i="23"/>
  <c r="H107" i="23"/>
  <c r="I107" i="23"/>
  <c r="J107" i="23"/>
  <c r="K107" i="23"/>
  <c r="L107" i="23"/>
  <c r="M107" i="23"/>
  <c r="N107" i="23"/>
  <c r="O107" i="23"/>
  <c r="Q107" i="23"/>
  <c r="R107" i="23"/>
  <c r="S107" i="23"/>
  <c r="T107" i="23"/>
  <c r="U107" i="23"/>
  <c r="V107" i="23"/>
  <c r="W107" i="23"/>
  <c r="X107" i="23"/>
  <c r="Y107" i="23"/>
  <c r="H108" i="23"/>
  <c r="I108" i="23"/>
  <c r="J108" i="23"/>
  <c r="K108" i="23"/>
  <c r="L108" i="23"/>
  <c r="M108" i="23"/>
  <c r="N108" i="23"/>
  <c r="O108" i="23"/>
  <c r="Q108" i="23"/>
  <c r="R108" i="23"/>
  <c r="S108" i="23"/>
  <c r="T108" i="23"/>
  <c r="U108" i="23"/>
  <c r="V108" i="23"/>
  <c r="W108" i="23"/>
  <c r="X108" i="23"/>
  <c r="Y108" i="23"/>
  <c r="H109" i="23"/>
  <c r="I109" i="23"/>
  <c r="J109" i="23"/>
  <c r="K109" i="23"/>
  <c r="L109" i="23"/>
  <c r="M109" i="23"/>
  <c r="N109" i="23"/>
  <c r="O109" i="23"/>
  <c r="Q109" i="23"/>
  <c r="R109" i="23"/>
  <c r="S109" i="23"/>
  <c r="T109" i="23"/>
  <c r="U109" i="23"/>
  <c r="V109" i="23"/>
  <c r="W109" i="23"/>
  <c r="X109" i="23"/>
  <c r="Y109" i="23"/>
  <c r="H110" i="23"/>
  <c r="I110" i="23"/>
  <c r="J110" i="23"/>
  <c r="K110" i="23"/>
  <c r="L110" i="23"/>
  <c r="M110" i="23"/>
  <c r="N110" i="23"/>
  <c r="O110" i="23"/>
  <c r="Q110" i="23"/>
  <c r="R110" i="23"/>
  <c r="S110" i="23"/>
  <c r="T110" i="23"/>
  <c r="U110" i="23"/>
  <c r="V110" i="23"/>
  <c r="W110" i="23"/>
  <c r="X110" i="23"/>
  <c r="Y110" i="23"/>
  <c r="H111" i="23"/>
  <c r="I111" i="23"/>
  <c r="J111" i="23"/>
  <c r="K111" i="23"/>
  <c r="L111" i="23"/>
  <c r="M111" i="23"/>
  <c r="N111" i="23"/>
  <c r="O111" i="23"/>
  <c r="Q111" i="23"/>
  <c r="R111" i="23"/>
  <c r="S111" i="23"/>
  <c r="T111" i="23"/>
  <c r="U111" i="23"/>
  <c r="V111" i="23"/>
  <c r="W111" i="23"/>
  <c r="X111" i="23"/>
  <c r="Y111" i="23"/>
  <c r="H112" i="23"/>
  <c r="I112" i="23"/>
  <c r="J112" i="23"/>
  <c r="K112" i="23"/>
  <c r="L112" i="23"/>
  <c r="M112" i="23"/>
  <c r="N112" i="23"/>
  <c r="O112" i="23"/>
  <c r="Q112" i="23"/>
  <c r="R112" i="23"/>
  <c r="S112" i="23"/>
  <c r="T112" i="23"/>
  <c r="U112" i="23"/>
  <c r="V112" i="23"/>
  <c r="W112" i="23"/>
  <c r="X112" i="23"/>
  <c r="Y112" i="23"/>
  <c r="H113" i="23"/>
  <c r="I113" i="23"/>
  <c r="J113" i="23"/>
  <c r="K113" i="23"/>
  <c r="L113" i="23"/>
  <c r="M113" i="23"/>
  <c r="N113" i="23"/>
  <c r="O113" i="23"/>
  <c r="Q113" i="23"/>
  <c r="R113" i="23"/>
  <c r="S113" i="23"/>
  <c r="T113" i="23"/>
  <c r="U113" i="23"/>
  <c r="V113" i="23"/>
  <c r="W113" i="23"/>
  <c r="X113" i="23"/>
  <c r="Y113" i="23"/>
  <c r="H114" i="23"/>
  <c r="I114" i="23"/>
  <c r="J114" i="23"/>
  <c r="K114" i="23"/>
  <c r="L114" i="23"/>
  <c r="M114" i="23"/>
  <c r="N114" i="23"/>
  <c r="O114" i="23"/>
  <c r="Q114" i="23"/>
  <c r="R114" i="23"/>
  <c r="S114" i="23"/>
  <c r="T114" i="23"/>
  <c r="U114" i="23"/>
  <c r="V114" i="23"/>
  <c r="W114" i="23"/>
  <c r="X114" i="23"/>
  <c r="Y114" i="23"/>
  <c r="Y105" i="23"/>
  <c r="X105" i="23"/>
  <c r="W105" i="23"/>
  <c r="V105" i="23"/>
  <c r="U105" i="23"/>
  <c r="T105" i="23"/>
  <c r="S105" i="23"/>
  <c r="R105" i="23"/>
  <c r="Q105" i="23"/>
  <c r="O105" i="23"/>
  <c r="N105" i="23"/>
  <c r="M105" i="23"/>
  <c r="L105" i="23"/>
  <c r="K105" i="23"/>
  <c r="J105" i="23"/>
  <c r="I105" i="23"/>
  <c r="H105" i="23"/>
  <c r="H95" i="23"/>
  <c r="I95" i="23"/>
  <c r="J95" i="23"/>
  <c r="K95" i="23"/>
  <c r="L95" i="23"/>
  <c r="M95" i="23"/>
  <c r="N95" i="23"/>
  <c r="O95" i="23"/>
  <c r="Q95" i="23"/>
  <c r="R95" i="23"/>
  <c r="S95" i="23"/>
  <c r="T95" i="23"/>
  <c r="U95" i="23"/>
  <c r="V95" i="23"/>
  <c r="W95" i="23"/>
  <c r="X95" i="23"/>
  <c r="Y95" i="23"/>
  <c r="H96" i="23"/>
  <c r="I96" i="23"/>
  <c r="J96" i="23"/>
  <c r="K96" i="23"/>
  <c r="L96" i="23"/>
  <c r="M96" i="23"/>
  <c r="N96" i="23"/>
  <c r="O96" i="23"/>
  <c r="Q96" i="23"/>
  <c r="R96" i="23"/>
  <c r="S96" i="23"/>
  <c r="T96" i="23"/>
  <c r="U96" i="23"/>
  <c r="V96" i="23"/>
  <c r="W96" i="23"/>
  <c r="X96" i="23"/>
  <c r="Y96" i="23"/>
  <c r="H97" i="23"/>
  <c r="I97" i="23"/>
  <c r="J97" i="23"/>
  <c r="K97" i="23"/>
  <c r="L97" i="23"/>
  <c r="M97" i="23"/>
  <c r="N97" i="23"/>
  <c r="O97" i="23"/>
  <c r="Q97" i="23"/>
  <c r="R97" i="23"/>
  <c r="S97" i="23"/>
  <c r="T97" i="23"/>
  <c r="U97" i="23"/>
  <c r="V97" i="23"/>
  <c r="W97" i="23"/>
  <c r="X97" i="23"/>
  <c r="Y97" i="23"/>
  <c r="H98" i="23"/>
  <c r="I98" i="23"/>
  <c r="J98" i="23"/>
  <c r="K98" i="23"/>
  <c r="L98" i="23"/>
  <c r="M98" i="23"/>
  <c r="N98" i="23"/>
  <c r="O98" i="23"/>
  <c r="Q98" i="23"/>
  <c r="R98" i="23"/>
  <c r="S98" i="23"/>
  <c r="T98" i="23"/>
  <c r="U98" i="23"/>
  <c r="V98" i="23"/>
  <c r="W98" i="23"/>
  <c r="X98" i="23"/>
  <c r="Y98" i="23"/>
  <c r="H99" i="23"/>
  <c r="I99" i="23"/>
  <c r="J99" i="23"/>
  <c r="K99" i="23"/>
  <c r="L99" i="23"/>
  <c r="M99" i="23"/>
  <c r="N99" i="23"/>
  <c r="O99" i="23"/>
  <c r="Q99" i="23"/>
  <c r="R99" i="23"/>
  <c r="S99" i="23"/>
  <c r="T99" i="23"/>
  <c r="U99" i="23"/>
  <c r="V99" i="23"/>
  <c r="W99" i="23"/>
  <c r="X99" i="23"/>
  <c r="Y99" i="23"/>
  <c r="H100" i="23"/>
  <c r="I100" i="23"/>
  <c r="J100" i="23"/>
  <c r="K100" i="23"/>
  <c r="L100" i="23"/>
  <c r="M100" i="23"/>
  <c r="N100" i="23"/>
  <c r="O100" i="23"/>
  <c r="Q100" i="23"/>
  <c r="R100" i="23"/>
  <c r="S100" i="23"/>
  <c r="T100" i="23"/>
  <c r="U100" i="23"/>
  <c r="V100" i="23"/>
  <c r="W100" i="23"/>
  <c r="X100" i="23"/>
  <c r="Y100" i="23"/>
  <c r="H101" i="23"/>
  <c r="I101" i="23"/>
  <c r="J101" i="23"/>
  <c r="K101" i="23"/>
  <c r="L101" i="23"/>
  <c r="M101" i="23"/>
  <c r="N101" i="23"/>
  <c r="O101" i="23"/>
  <c r="Q101" i="23"/>
  <c r="R101" i="23"/>
  <c r="S101" i="23"/>
  <c r="T101" i="23"/>
  <c r="U101" i="23"/>
  <c r="V101" i="23"/>
  <c r="W101" i="23"/>
  <c r="X101" i="23"/>
  <c r="Y101" i="23"/>
  <c r="H102" i="23"/>
  <c r="I102" i="23"/>
  <c r="J102" i="23"/>
  <c r="K102" i="23"/>
  <c r="L102" i="23"/>
  <c r="M102" i="23"/>
  <c r="N102" i="23"/>
  <c r="O102" i="23"/>
  <c r="Q102" i="23"/>
  <c r="R102" i="23"/>
  <c r="S102" i="23"/>
  <c r="T102" i="23"/>
  <c r="U102" i="23"/>
  <c r="V102" i="23"/>
  <c r="W102" i="23"/>
  <c r="X102" i="23"/>
  <c r="Y102" i="23"/>
  <c r="H103" i="23"/>
  <c r="I103" i="23"/>
  <c r="J103" i="23"/>
  <c r="K103" i="23"/>
  <c r="L103" i="23"/>
  <c r="M103" i="23"/>
  <c r="N103" i="23"/>
  <c r="O103" i="23"/>
  <c r="Q103" i="23"/>
  <c r="R103" i="23"/>
  <c r="S103" i="23"/>
  <c r="T103" i="23"/>
  <c r="U103" i="23"/>
  <c r="V103" i="23"/>
  <c r="W103" i="23"/>
  <c r="X103" i="23"/>
  <c r="Y103" i="23"/>
  <c r="Y94" i="23"/>
  <c r="X94" i="23"/>
  <c r="W94" i="23"/>
  <c r="V94" i="23"/>
  <c r="U94" i="23"/>
  <c r="T94" i="23"/>
  <c r="S94" i="23"/>
  <c r="R94" i="23"/>
  <c r="Q94" i="23"/>
  <c r="O94" i="23"/>
  <c r="N94" i="23"/>
  <c r="M94" i="23"/>
  <c r="L94" i="23"/>
  <c r="K94" i="23"/>
  <c r="J94" i="23"/>
  <c r="I94" i="23"/>
  <c r="H94" i="23"/>
  <c r="H84" i="23"/>
  <c r="I84" i="23"/>
  <c r="J84" i="23"/>
  <c r="K84" i="23"/>
  <c r="L84" i="23"/>
  <c r="M84" i="23"/>
  <c r="N84" i="23"/>
  <c r="O84" i="23"/>
  <c r="Q84" i="23"/>
  <c r="R84" i="23"/>
  <c r="S84" i="23"/>
  <c r="T84" i="23"/>
  <c r="U84" i="23"/>
  <c r="V84" i="23"/>
  <c r="W84" i="23"/>
  <c r="X84" i="23"/>
  <c r="Y84" i="23"/>
  <c r="H85" i="23"/>
  <c r="I85" i="23"/>
  <c r="J85" i="23"/>
  <c r="K85" i="23"/>
  <c r="L85" i="23"/>
  <c r="M85" i="23"/>
  <c r="N85" i="23"/>
  <c r="O85" i="23"/>
  <c r="Q85" i="23"/>
  <c r="R85" i="23"/>
  <c r="S85" i="23"/>
  <c r="T85" i="23"/>
  <c r="U85" i="23"/>
  <c r="V85" i="23"/>
  <c r="W85" i="23"/>
  <c r="X85" i="23"/>
  <c r="Y85" i="23"/>
  <c r="H86" i="23"/>
  <c r="I86" i="23"/>
  <c r="J86" i="23"/>
  <c r="K86" i="23"/>
  <c r="L86" i="23"/>
  <c r="M86" i="23"/>
  <c r="N86" i="23"/>
  <c r="O86" i="23"/>
  <c r="Q86" i="23"/>
  <c r="R86" i="23"/>
  <c r="S86" i="23"/>
  <c r="T86" i="23"/>
  <c r="U86" i="23"/>
  <c r="V86" i="23"/>
  <c r="W86" i="23"/>
  <c r="X86" i="23"/>
  <c r="Y86" i="23"/>
  <c r="H87" i="23"/>
  <c r="I87" i="23"/>
  <c r="J87" i="23"/>
  <c r="K87" i="23"/>
  <c r="L87" i="23"/>
  <c r="M87" i="23"/>
  <c r="N87" i="23"/>
  <c r="O87" i="23"/>
  <c r="Q87" i="23"/>
  <c r="R87" i="23"/>
  <c r="S87" i="23"/>
  <c r="T87" i="23"/>
  <c r="U87" i="23"/>
  <c r="V87" i="23"/>
  <c r="W87" i="23"/>
  <c r="X87" i="23"/>
  <c r="Y87" i="23"/>
  <c r="H88" i="23"/>
  <c r="I88" i="23"/>
  <c r="J88" i="23"/>
  <c r="K88" i="23"/>
  <c r="L88" i="23"/>
  <c r="M88" i="23"/>
  <c r="N88" i="23"/>
  <c r="O88" i="23"/>
  <c r="Q88" i="23"/>
  <c r="R88" i="23"/>
  <c r="S88" i="23"/>
  <c r="T88" i="23"/>
  <c r="U88" i="23"/>
  <c r="V88" i="23"/>
  <c r="W88" i="23"/>
  <c r="X88" i="23"/>
  <c r="Y88" i="23"/>
  <c r="H89" i="23"/>
  <c r="I89" i="23"/>
  <c r="J89" i="23"/>
  <c r="K89" i="23"/>
  <c r="L89" i="23"/>
  <c r="M89" i="23"/>
  <c r="N89" i="23"/>
  <c r="O89" i="23"/>
  <c r="Q89" i="23"/>
  <c r="R89" i="23"/>
  <c r="S89" i="23"/>
  <c r="T89" i="23"/>
  <c r="U89" i="23"/>
  <c r="V89" i="23"/>
  <c r="W89" i="23"/>
  <c r="X89" i="23"/>
  <c r="Y89" i="23"/>
  <c r="H90" i="23"/>
  <c r="I90" i="23"/>
  <c r="J90" i="23"/>
  <c r="K90" i="23"/>
  <c r="L90" i="23"/>
  <c r="M90" i="23"/>
  <c r="N90" i="23"/>
  <c r="O90" i="23"/>
  <c r="Q90" i="23"/>
  <c r="R90" i="23"/>
  <c r="S90" i="23"/>
  <c r="T90" i="23"/>
  <c r="U90" i="23"/>
  <c r="V90" i="23"/>
  <c r="W90" i="23"/>
  <c r="X90" i="23"/>
  <c r="Y90" i="23"/>
  <c r="H91" i="23"/>
  <c r="I91" i="23"/>
  <c r="J91" i="23"/>
  <c r="K91" i="23"/>
  <c r="L91" i="23"/>
  <c r="M91" i="23"/>
  <c r="N91" i="23"/>
  <c r="O91" i="23"/>
  <c r="Q91" i="23"/>
  <c r="R91" i="23"/>
  <c r="S91" i="23"/>
  <c r="T91" i="23"/>
  <c r="U91" i="23"/>
  <c r="V91" i="23"/>
  <c r="W91" i="23"/>
  <c r="X91" i="23"/>
  <c r="Y91" i="23"/>
  <c r="H92" i="23"/>
  <c r="I92" i="23"/>
  <c r="J92" i="23"/>
  <c r="K92" i="23"/>
  <c r="L92" i="23"/>
  <c r="M92" i="23"/>
  <c r="N92" i="23"/>
  <c r="O92" i="23"/>
  <c r="Q92" i="23"/>
  <c r="R92" i="23"/>
  <c r="S92" i="23"/>
  <c r="T92" i="23"/>
  <c r="U92" i="23"/>
  <c r="V92" i="23"/>
  <c r="W92" i="23"/>
  <c r="X92" i="23"/>
  <c r="Y92" i="23"/>
  <c r="Y83" i="23"/>
  <c r="X83" i="23"/>
  <c r="W83" i="23"/>
  <c r="V83" i="23"/>
  <c r="U83" i="23"/>
  <c r="T83" i="23"/>
  <c r="S83" i="23"/>
  <c r="R83" i="23"/>
  <c r="Q83" i="23"/>
  <c r="O83" i="23"/>
  <c r="N83" i="23"/>
  <c r="M83" i="23"/>
  <c r="L83" i="23"/>
  <c r="K83" i="23"/>
  <c r="J83" i="23"/>
  <c r="I83" i="23"/>
  <c r="H83" i="23"/>
  <c r="H73" i="23"/>
  <c r="I73" i="23"/>
  <c r="J73" i="23"/>
  <c r="K73" i="23"/>
  <c r="L73" i="23"/>
  <c r="M73" i="23"/>
  <c r="N73" i="23"/>
  <c r="O73" i="23"/>
  <c r="Q73" i="23"/>
  <c r="R73" i="23"/>
  <c r="S73" i="23"/>
  <c r="T73" i="23"/>
  <c r="U73" i="23"/>
  <c r="V73" i="23"/>
  <c r="W73" i="23"/>
  <c r="X73" i="23"/>
  <c r="Y73" i="23"/>
  <c r="H74" i="23"/>
  <c r="I74" i="23"/>
  <c r="J74" i="23"/>
  <c r="K74" i="23"/>
  <c r="L74" i="23"/>
  <c r="M74" i="23"/>
  <c r="N74" i="23"/>
  <c r="O74" i="23"/>
  <c r="Q74" i="23"/>
  <c r="R74" i="23"/>
  <c r="S74" i="23"/>
  <c r="T74" i="23"/>
  <c r="U74" i="23"/>
  <c r="V74" i="23"/>
  <c r="W74" i="23"/>
  <c r="X74" i="23"/>
  <c r="Y74" i="23"/>
  <c r="H75" i="23"/>
  <c r="I75" i="23"/>
  <c r="J75" i="23"/>
  <c r="K75" i="23"/>
  <c r="L75" i="23"/>
  <c r="M75" i="23"/>
  <c r="N75" i="23"/>
  <c r="O75" i="23"/>
  <c r="Q75" i="23"/>
  <c r="R75" i="23"/>
  <c r="S75" i="23"/>
  <c r="T75" i="23"/>
  <c r="U75" i="23"/>
  <c r="V75" i="23"/>
  <c r="W75" i="23"/>
  <c r="X75" i="23"/>
  <c r="Y75" i="23"/>
  <c r="H76" i="23"/>
  <c r="I76" i="23"/>
  <c r="J76" i="23"/>
  <c r="K76" i="23"/>
  <c r="L76" i="23"/>
  <c r="M76" i="23"/>
  <c r="N76" i="23"/>
  <c r="O76" i="23"/>
  <c r="Q76" i="23"/>
  <c r="R76" i="23"/>
  <c r="S76" i="23"/>
  <c r="T76" i="23"/>
  <c r="U76" i="23"/>
  <c r="V76" i="23"/>
  <c r="W76" i="23"/>
  <c r="X76" i="23"/>
  <c r="Y76" i="23"/>
  <c r="H77" i="23"/>
  <c r="I77" i="23"/>
  <c r="J77" i="23"/>
  <c r="K77" i="23"/>
  <c r="L77" i="23"/>
  <c r="M77" i="23"/>
  <c r="N77" i="23"/>
  <c r="O77" i="23"/>
  <c r="Q77" i="23"/>
  <c r="R77" i="23"/>
  <c r="S77" i="23"/>
  <c r="T77" i="23"/>
  <c r="U77" i="23"/>
  <c r="V77" i="23"/>
  <c r="W77" i="23"/>
  <c r="X77" i="23"/>
  <c r="Y77" i="23"/>
  <c r="H78" i="23"/>
  <c r="I78" i="23"/>
  <c r="J78" i="23"/>
  <c r="K78" i="23"/>
  <c r="L78" i="23"/>
  <c r="M78" i="23"/>
  <c r="N78" i="23"/>
  <c r="O78" i="23"/>
  <c r="Q78" i="23"/>
  <c r="R78" i="23"/>
  <c r="S78" i="23"/>
  <c r="T78" i="23"/>
  <c r="U78" i="23"/>
  <c r="V78" i="23"/>
  <c r="W78" i="23"/>
  <c r="X78" i="23"/>
  <c r="Y78" i="23"/>
  <c r="H79" i="23"/>
  <c r="I79" i="23"/>
  <c r="J79" i="23"/>
  <c r="K79" i="23"/>
  <c r="L79" i="23"/>
  <c r="M79" i="23"/>
  <c r="N79" i="23"/>
  <c r="O79" i="23"/>
  <c r="Q79" i="23"/>
  <c r="R79" i="23"/>
  <c r="S79" i="23"/>
  <c r="T79" i="23"/>
  <c r="U79" i="23"/>
  <c r="V79" i="23"/>
  <c r="W79" i="23"/>
  <c r="X79" i="23"/>
  <c r="Y79" i="23"/>
  <c r="H80" i="23"/>
  <c r="I80" i="23"/>
  <c r="J80" i="23"/>
  <c r="K80" i="23"/>
  <c r="L80" i="23"/>
  <c r="M80" i="23"/>
  <c r="N80" i="23"/>
  <c r="O80" i="23"/>
  <c r="Q80" i="23"/>
  <c r="R80" i="23"/>
  <c r="S80" i="23"/>
  <c r="T80" i="23"/>
  <c r="U80" i="23"/>
  <c r="V80" i="23"/>
  <c r="W80" i="23"/>
  <c r="X80" i="23"/>
  <c r="Y80" i="23"/>
  <c r="H81" i="23"/>
  <c r="I81" i="23"/>
  <c r="J81" i="23"/>
  <c r="K81" i="23"/>
  <c r="L81" i="23"/>
  <c r="M81" i="23"/>
  <c r="N81" i="23"/>
  <c r="O81" i="23"/>
  <c r="Q81" i="23"/>
  <c r="R81" i="23"/>
  <c r="S81" i="23"/>
  <c r="T81" i="23"/>
  <c r="U81" i="23"/>
  <c r="V81" i="23"/>
  <c r="W81" i="23"/>
  <c r="X81" i="23"/>
  <c r="Y81" i="23"/>
  <c r="Y72" i="23"/>
  <c r="X72" i="23"/>
  <c r="W72" i="23"/>
  <c r="V72" i="23"/>
  <c r="U72" i="23"/>
  <c r="T72" i="23"/>
  <c r="S72" i="23"/>
  <c r="R72" i="23"/>
  <c r="Q72" i="23"/>
  <c r="O72" i="23"/>
  <c r="N72" i="23"/>
  <c r="M72" i="23"/>
  <c r="L72" i="23"/>
  <c r="K72" i="23"/>
  <c r="J72" i="23"/>
  <c r="I72" i="23"/>
  <c r="H72" i="23"/>
  <c r="H62" i="23"/>
  <c r="I62" i="23"/>
  <c r="J62" i="23"/>
  <c r="K62" i="23"/>
  <c r="L62" i="23"/>
  <c r="M62" i="23"/>
  <c r="N62" i="23"/>
  <c r="O62" i="23"/>
  <c r="Q62" i="23"/>
  <c r="R62" i="23"/>
  <c r="S62" i="23"/>
  <c r="T62" i="23"/>
  <c r="U62" i="23"/>
  <c r="V62" i="23"/>
  <c r="W62" i="23"/>
  <c r="X62" i="23"/>
  <c r="Y62" i="23"/>
  <c r="H63" i="23"/>
  <c r="I63" i="23"/>
  <c r="J63" i="23"/>
  <c r="K63" i="23"/>
  <c r="L63" i="23"/>
  <c r="M63" i="23"/>
  <c r="N63" i="23"/>
  <c r="O63" i="23"/>
  <c r="Q63" i="23"/>
  <c r="R63" i="23"/>
  <c r="S63" i="23"/>
  <c r="T63" i="23"/>
  <c r="U63" i="23"/>
  <c r="V63" i="23"/>
  <c r="W63" i="23"/>
  <c r="X63" i="23"/>
  <c r="Y63" i="23"/>
  <c r="H64" i="23"/>
  <c r="I64" i="23"/>
  <c r="J64" i="23"/>
  <c r="K64" i="23"/>
  <c r="L64" i="23"/>
  <c r="M64" i="23"/>
  <c r="N64" i="23"/>
  <c r="O64" i="23"/>
  <c r="Q64" i="23"/>
  <c r="R64" i="23"/>
  <c r="S64" i="23"/>
  <c r="T64" i="23"/>
  <c r="U64" i="23"/>
  <c r="V64" i="23"/>
  <c r="W64" i="23"/>
  <c r="X64" i="23"/>
  <c r="Y64" i="23"/>
  <c r="H65" i="23"/>
  <c r="I65" i="23"/>
  <c r="J65" i="23"/>
  <c r="K65" i="23"/>
  <c r="L65" i="23"/>
  <c r="M65" i="23"/>
  <c r="N65" i="23"/>
  <c r="O65" i="23"/>
  <c r="Q65" i="23"/>
  <c r="R65" i="23"/>
  <c r="S65" i="23"/>
  <c r="T65" i="23"/>
  <c r="U65" i="23"/>
  <c r="V65" i="23"/>
  <c r="W65" i="23"/>
  <c r="X65" i="23"/>
  <c r="Y65" i="23"/>
  <c r="H66" i="23"/>
  <c r="I66" i="23"/>
  <c r="J66" i="23"/>
  <c r="K66" i="23"/>
  <c r="L66" i="23"/>
  <c r="M66" i="23"/>
  <c r="N66" i="23"/>
  <c r="O66" i="23"/>
  <c r="Q66" i="23"/>
  <c r="R66" i="23"/>
  <c r="S66" i="23"/>
  <c r="T66" i="23"/>
  <c r="U66" i="23"/>
  <c r="V66" i="23"/>
  <c r="W66" i="23"/>
  <c r="X66" i="23"/>
  <c r="Y66" i="23"/>
  <c r="H67" i="23"/>
  <c r="I67" i="23"/>
  <c r="J67" i="23"/>
  <c r="K67" i="23"/>
  <c r="L67" i="23"/>
  <c r="M67" i="23"/>
  <c r="N67" i="23"/>
  <c r="O67" i="23"/>
  <c r="Q67" i="23"/>
  <c r="R67" i="23"/>
  <c r="S67" i="23"/>
  <c r="T67" i="23"/>
  <c r="U67" i="23"/>
  <c r="V67" i="23"/>
  <c r="W67" i="23"/>
  <c r="X67" i="23"/>
  <c r="Y67" i="23"/>
  <c r="H68" i="23"/>
  <c r="I68" i="23"/>
  <c r="J68" i="23"/>
  <c r="K68" i="23"/>
  <c r="L68" i="23"/>
  <c r="M68" i="23"/>
  <c r="N68" i="23"/>
  <c r="O68" i="23"/>
  <c r="Q68" i="23"/>
  <c r="R68" i="23"/>
  <c r="S68" i="23"/>
  <c r="T68" i="23"/>
  <c r="U68" i="23"/>
  <c r="V68" i="23"/>
  <c r="W68" i="23"/>
  <c r="X68" i="23"/>
  <c r="Y68" i="23"/>
  <c r="H69" i="23"/>
  <c r="I69" i="23"/>
  <c r="J69" i="23"/>
  <c r="K69" i="23"/>
  <c r="L69" i="23"/>
  <c r="M69" i="23"/>
  <c r="N69" i="23"/>
  <c r="O69" i="23"/>
  <c r="Q69" i="23"/>
  <c r="R69" i="23"/>
  <c r="S69" i="23"/>
  <c r="T69" i="23"/>
  <c r="U69" i="23"/>
  <c r="V69" i="23"/>
  <c r="W69" i="23"/>
  <c r="X69" i="23"/>
  <c r="Y69" i="23"/>
  <c r="H70" i="23"/>
  <c r="I70" i="23"/>
  <c r="J70" i="23"/>
  <c r="K70" i="23"/>
  <c r="L70" i="23"/>
  <c r="M70" i="23"/>
  <c r="N70" i="23"/>
  <c r="O70" i="23"/>
  <c r="Q70" i="23"/>
  <c r="R70" i="23"/>
  <c r="S70" i="23"/>
  <c r="T70" i="23"/>
  <c r="U70" i="23"/>
  <c r="V70" i="23"/>
  <c r="W70" i="23"/>
  <c r="X70" i="23"/>
  <c r="Y70" i="23"/>
  <c r="Y61" i="23"/>
  <c r="X61" i="23"/>
  <c r="W61" i="23"/>
  <c r="V61" i="23"/>
  <c r="U61" i="23"/>
  <c r="T61" i="23"/>
  <c r="S61" i="23"/>
  <c r="R61" i="23"/>
  <c r="Q61" i="23"/>
  <c r="O61" i="23"/>
  <c r="N61" i="23"/>
  <c r="M61" i="23"/>
  <c r="L61" i="23"/>
  <c r="K61" i="23"/>
  <c r="J61" i="23"/>
  <c r="I61" i="23"/>
  <c r="H61" i="23"/>
  <c r="H51" i="23"/>
  <c r="I51" i="23"/>
  <c r="J51" i="23"/>
  <c r="K51" i="23"/>
  <c r="L51" i="23"/>
  <c r="M51" i="23"/>
  <c r="N51" i="23"/>
  <c r="O51" i="23"/>
  <c r="Q51" i="23"/>
  <c r="R51" i="23"/>
  <c r="S51" i="23"/>
  <c r="T51" i="23"/>
  <c r="U51" i="23"/>
  <c r="V51" i="23"/>
  <c r="W51" i="23"/>
  <c r="X51" i="23"/>
  <c r="Y51" i="23"/>
  <c r="H52" i="23"/>
  <c r="I52" i="23"/>
  <c r="J52" i="23"/>
  <c r="K52" i="23"/>
  <c r="L52" i="23"/>
  <c r="M52" i="23"/>
  <c r="N52" i="23"/>
  <c r="O52" i="23"/>
  <c r="Q52" i="23"/>
  <c r="R52" i="23"/>
  <c r="S52" i="23"/>
  <c r="T52" i="23"/>
  <c r="U52" i="23"/>
  <c r="V52" i="23"/>
  <c r="W52" i="23"/>
  <c r="X52" i="23"/>
  <c r="Y52" i="23"/>
  <c r="H53" i="23"/>
  <c r="I53" i="23"/>
  <c r="J53" i="23"/>
  <c r="K53" i="23"/>
  <c r="L53" i="23"/>
  <c r="M53" i="23"/>
  <c r="N53" i="23"/>
  <c r="O53" i="23"/>
  <c r="Q53" i="23"/>
  <c r="R53" i="23"/>
  <c r="S53" i="23"/>
  <c r="T53" i="23"/>
  <c r="U53" i="23"/>
  <c r="V53" i="23"/>
  <c r="W53" i="23"/>
  <c r="X53" i="23"/>
  <c r="Y53" i="23"/>
  <c r="H54" i="23"/>
  <c r="I54" i="23"/>
  <c r="J54" i="23"/>
  <c r="K54" i="23"/>
  <c r="L54" i="23"/>
  <c r="M54" i="23"/>
  <c r="N54" i="23"/>
  <c r="O54" i="23"/>
  <c r="Q54" i="23"/>
  <c r="R54" i="23"/>
  <c r="S54" i="23"/>
  <c r="T54" i="23"/>
  <c r="U54" i="23"/>
  <c r="V54" i="23"/>
  <c r="W54" i="23"/>
  <c r="X54" i="23"/>
  <c r="Y54" i="23"/>
  <c r="H55" i="23"/>
  <c r="I55" i="23"/>
  <c r="J55" i="23"/>
  <c r="K55" i="23"/>
  <c r="L55" i="23"/>
  <c r="M55" i="23"/>
  <c r="N55" i="23"/>
  <c r="O55" i="23"/>
  <c r="Q55" i="23"/>
  <c r="R55" i="23"/>
  <c r="S55" i="23"/>
  <c r="T55" i="23"/>
  <c r="U55" i="23"/>
  <c r="V55" i="23"/>
  <c r="W55" i="23"/>
  <c r="X55" i="23"/>
  <c r="Y55" i="23"/>
  <c r="H56" i="23"/>
  <c r="I56" i="23"/>
  <c r="J56" i="23"/>
  <c r="K56" i="23"/>
  <c r="L56" i="23"/>
  <c r="M56" i="23"/>
  <c r="N56" i="23"/>
  <c r="O56" i="23"/>
  <c r="Q56" i="23"/>
  <c r="R56" i="23"/>
  <c r="S56" i="23"/>
  <c r="T56" i="23"/>
  <c r="U56" i="23"/>
  <c r="V56" i="23"/>
  <c r="W56" i="23"/>
  <c r="X56" i="23"/>
  <c r="Y56" i="23"/>
  <c r="H57" i="23"/>
  <c r="I57" i="23"/>
  <c r="J57" i="23"/>
  <c r="K57" i="23"/>
  <c r="L57" i="23"/>
  <c r="M57" i="23"/>
  <c r="N57" i="23"/>
  <c r="O57" i="23"/>
  <c r="Q57" i="23"/>
  <c r="R57" i="23"/>
  <c r="S57" i="23"/>
  <c r="T57" i="23"/>
  <c r="U57" i="23"/>
  <c r="V57" i="23"/>
  <c r="W57" i="23"/>
  <c r="X57" i="23"/>
  <c r="Y57" i="23"/>
  <c r="H58" i="23"/>
  <c r="I58" i="23"/>
  <c r="J58" i="23"/>
  <c r="K58" i="23"/>
  <c r="L58" i="23"/>
  <c r="M58" i="23"/>
  <c r="N58" i="23"/>
  <c r="O58" i="23"/>
  <c r="Q58" i="23"/>
  <c r="R58" i="23"/>
  <c r="S58" i="23"/>
  <c r="T58" i="23"/>
  <c r="U58" i="23"/>
  <c r="V58" i="23"/>
  <c r="W58" i="23"/>
  <c r="X58" i="23"/>
  <c r="Y58" i="23"/>
  <c r="H59" i="23"/>
  <c r="I59" i="23"/>
  <c r="J59" i="23"/>
  <c r="K59" i="23"/>
  <c r="L59" i="23"/>
  <c r="M59" i="23"/>
  <c r="N59" i="23"/>
  <c r="O59" i="23"/>
  <c r="Q59" i="23"/>
  <c r="R59" i="23"/>
  <c r="S59" i="23"/>
  <c r="T59" i="23"/>
  <c r="U59" i="23"/>
  <c r="V59" i="23"/>
  <c r="W59" i="23"/>
  <c r="X59" i="23"/>
  <c r="Y59" i="23"/>
  <c r="Y50" i="23"/>
  <c r="X50" i="23"/>
  <c r="W50" i="23"/>
  <c r="V50" i="23"/>
  <c r="U50" i="23"/>
  <c r="T50" i="23"/>
  <c r="S50" i="23"/>
  <c r="R50" i="23"/>
  <c r="Q50" i="23"/>
  <c r="O50" i="23"/>
  <c r="N50" i="23"/>
  <c r="M50" i="23"/>
  <c r="L50" i="23"/>
  <c r="K50" i="23"/>
  <c r="J50" i="23"/>
  <c r="I50" i="23"/>
  <c r="H50" i="23"/>
  <c r="H40" i="23"/>
  <c r="I40" i="23"/>
  <c r="J40" i="23"/>
  <c r="K40" i="23"/>
  <c r="L40" i="23"/>
  <c r="M40" i="23"/>
  <c r="N40" i="23"/>
  <c r="O40" i="23"/>
  <c r="Q40" i="23"/>
  <c r="R40" i="23"/>
  <c r="S40" i="23"/>
  <c r="T40" i="23"/>
  <c r="U40" i="23"/>
  <c r="V40" i="23"/>
  <c r="W40" i="23"/>
  <c r="X40" i="23"/>
  <c r="Y40" i="23"/>
  <c r="H41" i="23"/>
  <c r="I41" i="23"/>
  <c r="J41" i="23"/>
  <c r="K41" i="23"/>
  <c r="L41" i="23"/>
  <c r="M41" i="23"/>
  <c r="N41" i="23"/>
  <c r="O41" i="23"/>
  <c r="Q41" i="23"/>
  <c r="R41" i="23"/>
  <c r="S41" i="23"/>
  <c r="T41" i="23"/>
  <c r="U41" i="23"/>
  <c r="V41" i="23"/>
  <c r="W41" i="23"/>
  <c r="X41" i="23"/>
  <c r="Y41" i="23"/>
  <c r="H42" i="23"/>
  <c r="I42" i="23"/>
  <c r="J42" i="23"/>
  <c r="K42" i="23"/>
  <c r="L42" i="23"/>
  <c r="M42" i="23"/>
  <c r="N42" i="23"/>
  <c r="O42" i="23"/>
  <c r="Q42" i="23"/>
  <c r="R42" i="23"/>
  <c r="S42" i="23"/>
  <c r="T42" i="23"/>
  <c r="U42" i="23"/>
  <c r="V42" i="23"/>
  <c r="W42" i="23"/>
  <c r="X42" i="23"/>
  <c r="Y42" i="23"/>
  <c r="H43" i="23"/>
  <c r="I43" i="23"/>
  <c r="J43" i="23"/>
  <c r="K43" i="23"/>
  <c r="L43" i="23"/>
  <c r="M43" i="23"/>
  <c r="N43" i="23"/>
  <c r="O43" i="23"/>
  <c r="Q43" i="23"/>
  <c r="R43" i="23"/>
  <c r="S43" i="23"/>
  <c r="T43" i="23"/>
  <c r="U43" i="23"/>
  <c r="V43" i="23"/>
  <c r="W43" i="23"/>
  <c r="X43" i="23"/>
  <c r="Y43" i="23"/>
  <c r="H44" i="23"/>
  <c r="I44" i="23"/>
  <c r="J44" i="23"/>
  <c r="K44" i="23"/>
  <c r="L44" i="23"/>
  <c r="M44" i="23"/>
  <c r="N44" i="23"/>
  <c r="O44" i="23"/>
  <c r="Q44" i="23"/>
  <c r="R44" i="23"/>
  <c r="S44" i="23"/>
  <c r="T44" i="23"/>
  <c r="U44" i="23"/>
  <c r="V44" i="23"/>
  <c r="W44" i="23"/>
  <c r="X44" i="23"/>
  <c r="Y44" i="23"/>
  <c r="H45" i="23"/>
  <c r="I45" i="23"/>
  <c r="J45" i="23"/>
  <c r="K45" i="23"/>
  <c r="L45" i="23"/>
  <c r="M45" i="23"/>
  <c r="N45" i="23"/>
  <c r="O45" i="23"/>
  <c r="Q45" i="23"/>
  <c r="R45" i="23"/>
  <c r="S45" i="23"/>
  <c r="T45" i="23"/>
  <c r="U45" i="23"/>
  <c r="V45" i="23"/>
  <c r="W45" i="23"/>
  <c r="X45" i="23"/>
  <c r="Y45" i="23"/>
  <c r="H46" i="23"/>
  <c r="I46" i="23"/>
  <c r="J46" i="23"/>
  <c r="K46" i="23"/>
  <c r="L46" i="23"/>
  <c r="M46" i="23"/>
  <c r="N46" i="23"/>
  <c r="O46" i="23"/>
  <c r="Q46" i="23"/>
  <c r="R46" i="23"/>
  <c r="S46" i="23"/>
  <c r="T46" i="23"/>
  <c r="U46" i="23"/>
  <c r="V46" i="23"/>
  <c r="W46" i="23"/>
  <c r="X46" i="23"/>
  <c r="Y46" i="23"/>
  <c r="H47" i="23"/>
  <c r="I47" i="23"/>
  <c r="J47" i="23"/>
  <c r="K47" i="23"/>
  <c r="L47" i="23"/>
  <c r="M47" i="23"/>
  <c r="N47" i="23"/>
  <c r="O47" i="23"/>
  <c r="Q47" i="23"/>
  <c r="R47" i="23"/>
  <c r="S47" i="23"/>
  <c r="T47" i="23"/>
  <c r="U47" i="23"/>
  <c r="V47" i="23"/>
  <c r="W47" i="23"/>
  <c r="X47" i="23"/>
  <c r="Y47" i="23"/>
  <c r="H48" i="23"/>
  <c r="I48" i="23"/>
  <c r="J48" i="23"/>
  <c r="K48" i="23"/>
  <c r="L48" i="23"/>
  <c r="M48" i="23"/>
  <c r="N48" i="23"/>
  <c r="O48" i="23"/>
  <c r="Q48" i="23"/>
  <c r="R48" i="23"/>
  <c r="S48" i="23"/>
  <c r="T48" i="23"/>
  <c r="U48" i="23"/>
  <c r="V48" i="23"/>
  <c r="W48" i="23"/>
  <c r="X48" i="23"/>
  <c r="Y48" i="23"/>
  <c r="Y39" i="23"/>
  <c r="X39" i="23"/>
  <c r="W39" i="23"/>
  <c r="V39" i="23"/>
  <c r="U39" i="23"/>
  <c r="T39" i="23"/>
  <c r="S39" i="23"/>
  <c r="R39" i="23"/>
  <c r="Q39" i="23"/>
  <c r="O39" i="23"/>
  <c r="N39" i="23"/>
  <c r="M39" i="23"/>
  <c r="L39" i="23"/>
  <c r="K39" i="23"/>
  <c r="J39" i="23"/>
  <c r="I39" i="23"/>
  <c r="H39" i="23"/>
  <c r="H29" i="23"/>
  <c r="I29" i="23"/>
  <c r="J29" i="23"/>
  <c r="K29" i="23"/>
  <c r="L29" i="23"/>
  <c r="M29" i="23"/>
  <c r="N29" i="23"/>
  <c r="O29" i="23"/>
  <c r="Q29" i="23"/>
  <c r="R29" i="23"/>
  <c r="S29" i="23"/>
  <c r="T29" i="23"/>
  <c r="U29" i="23"/>
  <c r="V29" i="23"/>
  <c r="W29" i="23"/>
  <c r="X29" i="23"/>
  <c r="Y29" i="23"/>
  <c r="H30" i="23"/>
  <c r="I30" i="23"/>
  <c r="J30" i="23"/>
  <c r="K30" i="23"/>
  <c r="L30" i="23"/>
  <c r="M30" i="23"/>
  <c r="N30" i="23"/>
  <c r="O30" i="23"/>
  <c r="Q30" i="23"/>
  <c r="R30" i="23"/>
  <c r="S30" i="23"/>
  <c r="T30" i="23"/>
  <c r="U30" i="23"/>
  <c r="V30" i="23"/>
  <c r="W30" i="23"/>
  <c r="X30" i="23"/>
  <c r="Y30" i="23"/>
  <c r="H31" i="23"/>
  <c r="I31" i="23"/>
  <c r="J31" i="23"/>
  <c r="K31" i="23"/>
  <c r="L31" i="23"/>
  <c r="M31" i="23"/>
  <c r="N31" i="23"/>
  <c r="O31" i="23"/>
  <c r="Q31" i="23"/>
  <c r="R31" i="23"/>
  <c r="S31" i="23"/>
  <c r="T31" i="23"/>
  <c r="U31" i="23"/>
  <c r="V31" i="23"/>
  <c r="W31" i="23"/>
  <c r="X31" i="23"/>
  <c r="Y31" i="23"/>
  <c r="H32" i="23"/>
  <c r="I32" i="23"/>
  <c r="J32" i="23"/>
  <c r="K32" i="23"/>
  <c r="L32" i="23"/>
  <c r="M32" i="23"/>
  <c r="N32" i="23"/>
  <c r="O32" i="23"/>
  <c r="Q32" i="23"/>
  <c r="R32" i="23"/>
  <c r="S32" i="23"/>
  <c r="T32" i="23"/>
  <c r="U32" i="23"/>
  <c r="V32" i="23"/>
  <c r="W32" i="23"/>
  <c r="X32" i="23"/>
  <c r="Y32" i="23"/>
  <c r="H33" i="23"/>
  <c r="I33" i="23"/>
  <c r="J33" i="23"/>
  <c r="K33" i="23"/>
  <c r="L33" i="23"/>
  <c r="M33" i="23"/>
  <c r="N33" i="23"/>
  <c r="O33" i="23"/>
  <c r="Q33" i="23"/>
  <c r="R33" i="23"/>
  <c r="S33" i="23"/>
  <c r="T33" i="23"/>
  <c r="U33" i="23"/>
  <c r="V33" i="23"/>
  <c r="W33" i="23"/>
  <c r="X33" i="23"/>
  <c r="Y33" i="23"/>
  <c r="H34" i="23"/>
  <c r="I34" i="23"/>
  <c r="J34" i="23"/>
  <c r="K34" i="23"/>
  <c r="L34" i="23"/>
  <c r="M34" i="23"/>
  <c r="N34" i="23"/>
  <c r="O34" i="23"/>
  <c r="Q34" i="23"/>
  <c r="R34" i="23"/>
  <c r="S34" i="23"/>
  <c r="T34" i="23"/>
  <c r="U34" i="23"/>
  <c r="V34" i="23"/>
  <c r="W34" i="23"/>
  <c r="X34" i="23"/>
  <c r="Y34" i="23"/>
  <c r="H35" i="23"/>
  <c r="I35" i="23"/>
  <c r="J35" i="23"/>
  <c r="K35" i="23"/>
  <c r="L35" i="23"/>
  <c r="M35" i="23"/>
  <c r="N35" i="23"/>
  <c r="O35" i="23"/>
  <c r="Q35" i="23"/>
  <c r="R35" i="23"/>
  <c r="S35" i="23"/>
  <c r="T35" i="23"/>
  <c r="U35" i="23"/>
  <c r="V35" i="23"/>
  <c r="W35" i="23"/>
  <c r="X35" i="23"/>
  <c r="Y35" i="23"/>
  <c r="H36" i="23"/>
  <c r="I36" i="23"/>
  <c r="J36" i="23"/>
  <c r="K36" i="23"/>
  <c r="L36" i="23"/>
  <c r="M36" i="23"/>
  <c r="N36" i="23"/>
  <c r="O36" i="23"/>
  <c r="Q36" i="23"/>
  <c r="R36" i="23"/>
  <c r="S36" i="23"/>
  <c r="T36" i="23"/>
  <c r="U36" i="23"/>
  <c r="V36" i="23"/>
  <c r="W36" i="23"/>
  <c r="X36" i="23"/>
  <c r="Y36" i="23"/>
  <c r="H37" i="23"/>
  <c r="I37" i="23"/>
  <c r="J37" i="23"/>
  <c r="K37" i="23"/>
  <c r="L37" i="23"/>
  <c r="M37" i="23"/>
  <c r="N37" i="23"/>
  <c r="O37" i="23"/>
  <c r="Q37" i="23"/>
  <c r="R37" i="23"/>
  <c r="S37" i="23"/>
  <c r="T37" i="23"/>
  <c r="U37" i="23"/>
  <c r="V37" i="23"/>
  <c r="W37" i="23"/>
  <c r="X37" i="23"/>
  <c r="Y37" i="23"/>
  <c r="Y28" i="23"/>
  <c r="X28" i="23"/>
  <c r="W28" i="23"/>
  <c r="V28" i="23"/>
  <c r="U28" i="23"/>
  <c r="T28" i="23"/>
  <c r="S28" i="23"/>
  <c r="R28" i="23"/>
  <c r="Q28" i="23"/>
  <c r="O28" i="23"/>
  <c r="N28" i="23"/>
  <c r="M28" i="23"/>
  <c r="L28" i="23"/>
  <c r="K28" i="23"/>
  <c r="J28" i="23"/>
  <c r="I28" i="23"/>
  <c r="H28" i="23"/>
  <c r="H18" i="23"/>
  <c r="I18" i="23"/>
  <c r="J18" i="23"/>
  <c r="K18" i="23"/>
  <c r="L18" i="23"/>
  <c r="M18" i="23"/>
  <c r="N18" i="23"/>
  <c r="O18" i="23"/>
  <c r="Q18" i="23"/>
  <c r="R18" i="23"/>
  <c r="S18" i="23"/>
  <c r="T18" i="23"/>
  <c r="U18" i="23"/>
  <c r="V18" i="23"/>
  <c r="W18" i="23"/>
  <c r="X18" i="23"/>
  <c r="Y18" i="23"/>
  <c r="H19" i="23"/>
  <c r="I19" i="23"/>
  <c r="J19" i="23"/>
  <c r="K19" i="23"/>
  <c r="L19" i="23"/>
  <c r="M19" i="23"/>
  <c r="N19" i="23"/>
  <c r="O19" i="23"/>
  <c r="Q19" i="23"/>
  <c r="R19" i="23"/>
  <c r="S19" i="23"/>
  <c r="T19" i="23"/>
  <c r="U19" i="23"/>
  <c r="V19" i="23"/>
  <c r="W19" i="23"/>
  <c r="X19" i="23"/>
  <c r="Y19" i="23"/>
  <c r="H20" i="23"/>
  <c r="I20" i="23"/>
  <c r="J20" i="23"/>
  <c r="K20" i="23"/>
  <c r="L20" i="23"/>
  <c r="M20" i="23"/>
  <c r="N20" i="23"/>
  <c r="O20" i="23"/>
  <c r="Q20" i="23"/>
  <c r="R20" i="23"/>
  <c r="S20" i="23"/>
  <c r="T20" i="23"/>
  <c r="U20" i="23"/>
  <c r="V20" i="23"/>
  <c r="W20" i="23"/>
  <c r="X20" i="23"/>
  <c r="Y20" i="23"/>
  <c r="H21" i="23"/>
  <c r="I21" i="23"/>
  <c r="J21" i="23"/>
  <c r="K21" i="23"/>
  <c r="L21" i="23"/>
  <c r="M21" i="23"/>
  <c r="N21" i="23"/>
  <c r="O21" i="23"/>
  <c r="Q21" i="23"/>
  <c r="R21" i="23"/>
  <c r="S21" i="23"/>
  <c r="T21" i="23"/>
  <c r="U21" i="23"/>
  <c r="V21" i="23"/>
  <c r="W21" i="23"/>
  <c r="X21" i="23"/>
  <c r="Y21" i="23"/>
  <c r="H22" i="23"/>
  <c r="I22" i="23"/>
  <c r="J22" i="23"/>
  <c r="K22" i="23"/>
  <c r="L22" i="23"/>
  <c r="M22" i="23"/>
  <c r="N22" i="23"/>
  <c r="O22" i="23"/>
  <c r="Q22" i="23"/>
  <c r="R22" i="23"/>
  <c r="S22" i="23"/>
  <c r="T22" i="23"/>
  <c r="U22" i="23"/>
  <c r="V22" i="23"/>
  <c r="W22" i="23"/>
  <c r="X22" i="23"/>
  <c r="Y22" i="23"/>
  <c r="H23" i="23"/>
  <c r="I23" i="23"/>
  <c r="J23" i="23"/>
  <c r="K23" i="23"/>
  <c r="L23" i="23"/>
  <c r="M23" i="23"/>
  <c r="N23" i="23"/>
  <c r="O23" i="23"/>
  <c r="Q23" i="23"/>
  <c r="R23" i="23"/>
  <c r="S23" i="23"/>
  <c r="T23" i="23"/>
  <c r="U23" i="23"/>
  <c r="V23" i="23"/>
  <c r="W23" i="23"/>
  <c r="X23" i="23"/>
  <c r="Y23" i="23"/>
  <c r="H24" i="23"/>
  <c r="I24" i="23"/>
  <c r="J24" i="23"/>
  <c r="K24" i="23"/>
  <c r="L24" i="23"/>
  <c r="M24" i="23"/>
  <c r="N24" i="23"/>
  <c r="O24" i="23"/>
  <c r="Q24" i="23"/>
  <c r="R24" i="23"/>
  <c r="S24" i="23"/>
  <c r="T24" i="23"/>
  <c r="U24" i="23"/>
  <c r="V24" i="23"/>
  <c r="W24" i="23"/>
  <c r="X24" i="23"/>
  <c r="Y24" i="23"/>
  <c r="H25" i="23"/>
  <c r="I25" i="23"/>
  <c r="J25" i="23"/>
  <c r="K25" i="23"/>
  <c r="L25" i="23"/>
  <c r="M25" i="23"/>
  <c r="N25" i="23"/>
  <c r="O25" i="23"/>
  <c r="Q25" i="23"/>
  <c r="R25" i="23"/>
  <c r="S25" i="23"/>
  <c r="T25" i="23"/>
  <c r="U25" i="23"/>
  <c r="V25" i="23"/>
  <c r="W25" i="23"/>
  <c r="X25" i="23"/>
  <c r="Y25" i="23"/>
  <c r="H26" i="23"/>
  <c r="I26" i="23"/>
  <c r="J26" i="23"/>
  <c r="K26" i="23"/>
  <c r="L26" i="23"/>
  <c r="M26" i="23"/>
  <c r="N26" i="23"/>
  <c r="O26" i="23"/>
  <c r="Q26" i="23"/>
  <c r="R26" i="23"/>
  <c r="S26" i="23"/>
  <c r="T26" i="23"/>
  <c r="U26" i="23"/>
  <c r="V26" i="23"/>
  <c r="W26" i="23"/>
  <c r="X26" i="23"/>
  <c r="Y26" i="23"/>
  <c r="Y17" i="23"/>
  <c r="X17" i="23"/>
  <c r="W17" i="23"/>
  <c r="V17" i="23"/>
  <c r="U17" i="23"/>
  <c r="T17" i="23"/>
  <c r="S17" i="23"/>
  <c r="R17" i="23"/>
  <c r="Q17" i="23"/>
  <c r="O17" i="23"/>
  <c r="N17" i="23"/>
  <c r="M17" i="23"/>
  <c r="L17" i="23"/>
  <c r="K17" i="23"/>
  <c r="J17" i="23"/>
  <c r="I17" i="23"/>
  <c r="H17" i="23"/>
  <c r="K7" i="23"/>
  <c r="L7" i="23"/>
  <c r="M7" i="23"/>
  <c r="N7" i="23"/>
  <c r="O7" i="23"/>
  <c r="Q7" i="23"/>
  <c r="R7" i="23"/>
  <c r="S7" i="23"/>
  <c r="T7" i="23"/>
  <c r="U7" i="23"/>
  <c r="V7" i="23"/>
  <c r="W7" i="23"/>
  <c r="X7" i="23"/>
  <c r="Y7" i="23"/>
  <c r="K8" i="23"/>
  <c r="L8" i="23"/>
  <c r="M8" i="23"/>
  <c r="N8" i="23"/>
  <c r="O8" i="23"/>
  <c r="Q8" i="23"/>
  <c r="R8" i="23"/>
  <c r="S8" i="23"/>
  <c r="T8" i="23"/>
  <c r="U8" i="23"/>
  <c r="V8" i="23"/>
  <c r="W8" i="23"/>
  <c r="X8" i="23"/>
  <c r="Y8" i="23"/>
  <c r="K9" i="23"/>
  <c r="L9" i="23"/>
  <c r="M9" i="23"/>
  <c r="N9" i="23"/>
  <c r="O9" i="23"/>
  <c r="Q9" i="23"/>
  <c r="R9" i="23"/>
  <c r="S9" i="23"/>
  <c r="T9" i="23"/>
  <c r="U9" i="23"/>
  <c r="V9" i="23"/>
  <c r="W9" i="23"/>
  <c r="X9" i="23"/>
  <c r="Y9" i="23"/>
  <c r="K10" i="23"/>
  <c r="L10" i="23"/>
  <c r="M10" i="23"/>
  <c r="N10" i="23"/>
  <c r="O10" i="23"/>
  <c r="Q10" i="23"/>
  <c r="R10" i="23"/>
  <c r="S10" i="23"/>
  <c r="T10" i="23"/>
  <c r="U10" i="23"/>
  <c r="V10" i="23"/>
  <c r="W10" i="23"/>
  <c r="X10" i="23"/>
  <c r="Y10" i="23"/>
  <c r="K11" i="23"/>
  <c r="L11" i="23"/>
  <c r="M11" i="23"/>
  <c r="N11" i="23"/>
  <c r="O11" i="23"/>
  <c r="Q11" i="23"/>
  <c r="R11" i="23"/>
  <c r="S11" i="23"/>
  <c r="T11" i="23"/>
  <c r="U11" i="23"/>
  <c r="V11" i="23"/>
  <c r="W11" i="23"/>
  <c r="X11" i="23"/>
  <c r="Y11" i="23"/>
  <c r="K12" i="23"/>
  <c r="L12" i="23"/>
  <c r="M12" i="23"/>
  <c r="N12" i="23"/>
  <c r="O12" i="23"/>
  <c r="Q12" i="23"/>
  <c r="R12" i="23"/>
  <c r="S12" i="23"/>
  <c r="T12" i="23"/>
  <c r="U12" i="23"/>
  <c r="V12" i="23"/>
  <c r="W12" i="23"/>
  <c r="X12" i="23"/>
  <c r="Y12" i="23"/>
  <c r="K13" i="23"/>
  <c r="L13" i="23"/>
  <c r="M13" i="23"/>
  <c r="N13" i="23"/>
  <c r="O13" i="23"/>
  <c r="Q13" i="23"/>
  <c r="R13" i="23"/>
  <c r="S13" i="23"/>
  <c r="T13" i="23"/>
  <c r="U13" i="23"/>
  <c r="V13" i="23"/>
  <c r="W13" i="23"/>
  <c r="X13" i="23"/>
  <c r="Y13" i="23"/>
  <c r="K14" i="23"/>
  <c r="L14" i="23"/>
  <c r="M14" i="23"/>
  <c r="N14" i="23"/>
  <c r="O14" i="23"/>
  <c r="Q14" i="23"/>
  <c r="R14" i="23"/>
  <c r="S14" i="23"/>
  <c r="T14" i="23"/>
  <c r="U14" i="23"/>
  <c r="V14" i="23"/>
  <c r="W14" i="23"/>
  <c r="X14" i="23"/>
  <c r="Y14" i="23"/>
  <c r="K15" i="23"/>
  <c r="L15" i="23"/>
  <c r="M15" i="23"/>
  <c r="N15" i="23"/>
  <c r="O15" i="23"/>
  <c r="Q15" i="23"/>
  <c r="R15" i="23"/>
  <c r="S15" i="23"/>
  <c r="T15" i="23"/>
  <c r="U15" i="23"/>
  <c r="V15" i="23"/>
  <c r="W15" i="23"/>
  <c r="X15" i="23"/>
  <c r="Y15" i="23"/>
  <c r="Y6" i="23"/>
  <c r="X6" i="23"/>
  <c r="W6" i="23"/>
  <c r="V6" i="23"/>
  <c r="U6" i="23"/>
  <c r="T6" i="23"/>
  <c r="S6" i="23"/>
  <c r="R6" i="23"/>
  <c r="Q6" i="23"/>
  <c r="O6" i="23"/>
  <c r="N6" i="23"/>
  <c r="M6" i="23"/>
  <c r="L6" i="23"/>
  <c r="K6" i="23"/>
  <c r="J7" i="23"/>
  <c r="J8" i="23"/>
  <c r="J9" i="23"/>
  <c r="J10" i="23"/>
  <c r="J11" i="23"/>
  <c r="J12" i="23"/>
  <c r="J13" i="23"/>
  <c r="J14" i="23"/>
  <c r="J15" i="23"/>
  <c r="I7" i="23"/>
  <c r="I8" i="23"/>
  <c r="I9" i="23"/>
  <c r="I10" i="23"/>
  <c r="I11" i="23"/>
  <c r="I12" i="23"/>
  <c r="I13" i="23"/>
  <c r="I14" i="23"/>
  <c r="I15" i="23"/>
  <c r="I6" i="23"/>
  <c r="H7" i="23"/>
  <c r="H8" i="23"/>
  <c r="H9" i="23"/>
  <c r="H10" i="23"/>
  <c r="H11" i="23"/>
  <c r="H12" i="23"/>
  <c r="H13" i="23"/>
  <c r="H14" i="23"/>
  <c r="H15" i="23"/>
  <c r="L16" i="23" l="1"/>
  <c r="M27" i="23"/>
  <c r="T38" i="23"/>
  <c r="X38" i="23"/>
  <c r="I49" i="23"/>
  <c r="O60" i="23"/>
  <c r="O82" i="23"/>
  <c r="X126" i="23"/>
  <c r="P27" i="23"/>
  <c r="P115" i="23"/>
  <c r="N27" i="23"/>
  <c r="W71" i="23"/>
  <c r="Y104" i="23"/>
  <c r="N115" i="23"/>
  <c r="Q60" i="23"/>
  <c r="O27" i="23"/>
  <c r="P82" i="23"/>
  <c r="Y38" i="23"/>
  <c r="X71" i="23"/>
  <c r="Q27" i="23"/>
  <c r="Y71" i="23"/>
  <c r="H71" i="23"/>
  <c r="H104" i="23"/>
  <c r="H38" i="23"/>
  <c r="V71" i="23"/>
  <c r="K82" i="23"/>
  <c r="R93" i="23"/>
  <c r="X104" i="23"/>
  <c r="M115" i="23"/>
  <c r="T126" i="23"/>
  <c r="I137" i="23"/>
  <c r="P93" i="23"/>
  <c r="O115" i="23"/>
  <c r="P60" i="23"/>
  <c r="Q115" i="23"/>
  <c r="Q82" i="23"/>
  <c r="H126" i="23"/>
  <c r="Y126" i="23"/>
  <c r="M16" i="23"/>
  <c r="V38" i="23"/>
  <c r="K49" i="23"/>
  <c r="R60" i="23"/>
  <c r="M82" i="23"/>
  <c r="V126" i="23"/>
  <c r="K137" i="23"/>
  <c r="W38" i="23"/>
  <c r="L49" i="23"/>
  <c r="N82" i="23"/>
  <c r="Q16" i="23"/>
  <c r="M49" i="23"/>
  <c r="I71" i="23"/>
  <c r="V93" i="23"/>
  <c r="K104" i="23"/>
  <c r="M137" i="23"/>
  <c r="R16" i="23"/>
  <c r="N49" i="23"/>
  <c r="W93" i="23"/>
  <c r="L104" i="23"/>
  <c r="T27" i="23"/>
  <c r="O49" i="23"/>
  <c r="K71" i="23"/>
  <c r="R82" i="23"/>
  <c r="X93" i="23"/>
  <c r="M104" i="23"/>
  <c r="T115" i="23"/>
  <c r="I126" i="23"/>
  <c r="T16" i="23"/>
  <c r="Q49" i="23"/>
  <c r="L71" i="23"/>
  <c r="Y93" i="23"/>
  <c r="N104" i="23"/>
  <c r="Q137" i="23"/>
  <c r="U16" i="23"/>
  <c r="R49" i="23"/>
  <c r="X60" i="23"/>
  <c r="M71" i="23"/>
  <c r="O104" i="23"/>
  <c r="K126" i="23"/>
  <c r="P49" i="23"/>
  <c r="P137" i="23"/>
  <c r="W27" i="23"/>
  <c r="S49" i="23"/>
  <c r="Y60" i="23"/>
  <c r="N71" i="23"/>
  <c r="J93" i="23"/>
  <c r="W115" i="23"/>
  <c r="L126" i="23"/>
  <c r="W16" i="23"/>
  <c r="T49" i="23"/>
  <c r="I60" i="23"/>
  <c r="V82" i="23"/>
  <c r="K93" i="23"/>
  <c r="X115" i="23"/>
  <c r="M126" i="23"/>
  <c r="T137" i="23"/>
  <c r="P104" i="23"/>
  <c r="Y27" i="23"/>
  <c r="N38" i="23"/>
  <c r="J60" i="23"/>
  <c r="W82" i="23"/>
  <c r="L93" i="23"/>
  <c r="Y115" i="23"/>
  <c r="N126" i="23"/>
  <c r="O38" i="23"/>
  <c r="V49" i="23"/>
  <c r="K60" i="23"/>
  <c r="X82" i="23"/>
  <c r="M93" i="23"/>
  <c r="I115" i="23"/>
  <c r="V137" i="23"/>
  <c r="J27" i="23"/>
  <c r="W49" i="23"/>
  <c r="L60" i="23"/>
  <c r="S71" i="23"/>
  <c r="Y82" i="23"/>
  <c r="N93" i="23"/>
  <c r="Q126" i="23"/>
  <c r="W137" i="23"/>
  <c r="K27" i="23"/>
  <c r="R38" i="23"/>
  <c r="X49" i="23"/>
  <c r="M60" i="23"/>
  <c r="T71" i="23"/>
  <c r="I82" i="23"/>
  <c r="O93" i="23"/>
  <c r="V104" i="23"/>
  <c r="K115" i="23"/>
  <c r="R126" i="23"/>
  <c r="X137" i="23"/>
  <c r="P38" i="23"/>
  <c r="P126" i="23"/>
  <c r="U38" i="23"/>
  <c r="J49" i="23"/>
  <c r="L82" i="23"/>
  <c r="S93" i="23"/>
  <c r="U126" i="23"/>
  <c r="J137" i="23"/>
  <c r="N16" i="23"/>
  <c r="T93" i="23"/>
  <c r="I104" i="23"/>
  <c r="O16" i="23"/>
  <c r="S60" i="23"/>
  <c r="U93" i="23"/>
  <c r="J104" i="23"/>
  <c r="W126" i="23"/>
  <c r="L137" i="23"/>
  <c r="R27" i="23"/>
  <c r="T60" i="23"/>
  <c r="R115" i="23"/>
  <c r="S27" i="23"/>
  <c r="U60" i="23"/>
  <c r="J71" i="23"/>
  <c r="S115" i="23"/>
  <c r="N137" i="23"/>
  <c r="S16" i="23"/>
  <c r="I38" i="23"/>
  <c r="V60" i="23"/>
  <c r="O137" i="23"/>
  <c r="U27" i="23"/>
  <c r="J38" i="23"/>
  <c r="W60" i="23"/>
  <c r="S82" i="23"/>
  <c r="H93" i="23"/>
  <c r="U115" i="23"/>
  <c r="J126" i="23"/>
  <c r="V27" i="23"/>
  <c r="K38" i="23"/>
  <c r="T82" i="23"/>
  <c r="I93" i="23"/>
  <c r="V115" i="23"/>
  <c r="R137" i="23"/>
  <c r="V16" i="23"/>
  <c r="L38" i="23"/>
  <c r="H60" i="23"/>
  <c r="U82" i="23"/>
  <c r="Q104" i="23"/>
  <c r="S137" i="23"/>
  <c r="J16" i="23"/>
  <c r="X27" i="23"/>
  <c r="M38" i="23"/>
  <c r="O71" i="23"/>
  <c r="R104" i="23"/>
  <c r="H16" i="23"/>
  <c r="X16" i="23"/>
  <c r="H27" i="23"/>
  <c r="U49" i="23"/>
  <c r="Q71" i="23"/>
  <c r="S104" i="23"/>
  <c r="H115" i="23"/>
  <c r="U137" i="23"/>
  <c r="I16" i="23"/>
  <c r="Y16" i="23"/>
  <c r="I27" i="23"/>
  <c r="R71" i="23"/>
  <c r="T104" i="23"/>
  <c r="O126" i="23"/>
  <c r="P71" i="23"/>
  <c r="Q38" i="23"/>
  <c r="H82" i="23"/>
  <c r="U104" i="23"/>
  <c r="J115" i="23"/>
  <c r="K16" i="23"/>
  <c r="L27" i="23"/>
  <c r="S38" i="23"/>
  <c r="H49" i="23"/>
  <c r="Y49" i="23"/>
  <c r="N60" i="23"/>
  <c r="U71" i="23"/>
  <c r="J82" i="23"/>
  <c r="Q93" i="23"/>
  <c r="W104" i="23"/>
  <c r="L115" i="23"/>
  <c r="S126" i="23"/>
  <c r="H137" i="23"/>
  <c r="Y137" i="23"/>
  <c r="F116" i="23"/>
  <c r="F43" i="23"/>
  <c r="F131" i="23"/>
  <c r="G61" i="23"/>
  <c r="G39" i="23"/>
  <c r="G127" i="23"/>
  <c r="F42" i="23"/>
  <c r="F73" i="23"/>
  <c r="F99" i="23"/>
  <c r="F129" i="23"/>
  <c r="F96" i="23"/>
  <c r="F63" i="23"/>
  <c r="F90" i="23"/>
  <c r="F32" i="23"/>
  <c r="F58" i="23"/>
  <c r="F25" i="23"/>
  <c r="F30" i="23"/>
  <c r="F56" i="23"/>
  <c r="F72" i="23"/>
  <c r="G87" i="23"/>
  <c r="F113" i="23"/>
  <c r="G118" i="23"/>
  <c r="F28" i="23"/>
  <c r="F100" i="23"/>
  <c r="F41" i="23"/>
  <c r="F67" i="23"/>
  <c r="F83" i="23"/>
  <c r="F124" i="23"/>
  <c r="F35" i="23"/>
  <c r="F92" i="23"/>
  <c r="F97" i="23"/>
  <c r="F123" i="23"/>
  <c r="F34" i="23"/>
  <c r="F50" i="23"/>
  <c r="F65" i="23"/>
  <c r="F91" i="23"/>
  <c r="F122" i="23"/>
  <c r="F33" i="23"/>
  <c r="F31" i="23"/>
  <c r="F59" i="23"/>
  <c r="F64" i="23"/>
  <c r="G62" i="23"/>
  <c r="G95" i="23"/>
  <c r="F121" i="23"/>
  <c r="G119" i="23"/>
  <c r="F17" i="23"/>
  <c r="F62" i="23"/>
  <c r="F89" i="23"/>
  <c r="F105" i="23"/>
  <c r="F120" i="23"/>
  <c r="F26" i="23"/>
  <c r="F57" i="23"/>
  <c r="F88" i="23"/>
  <c r="F114" i="23"/>
  <c r="F24" i="23"/>
  <c r="G23" i="23"/>
  <c r="F29" i="23"/>
  <c r="G47" i="23"/>
  <c r="F55" i="23"/>
  <c r="F81" i="23"/>
  <c r="G79" i="23"/>
  <c r="G86" i="23"/>
  <c r="G103" i="23"/>
  <c r="F112" i="23"/>
  <c r="G111" i="23"/>
  <c r="F117" i="23"/>
  <c r="G135" i="23"/>
  <c r="F130" i="23"/>
  <c r="F40" i="23"/>
  <c r="F80" i="23"/>
  <c r="F111" i="23"/>
  <c r="G78" i="23"/>
  <c r="F84" i="23"/>
  <c r="F136" i="23"/>
  <c r="F21" i="23"/>
  <c r="F52" i="23"/>
  <c r="F94" i="23"/>
  <c r="F134" i="23"/>
  <c r="G69" i="23"/>
  <c r="G94" i="23"/>
  <c r="F98" i="23"/>
  <c r="F23" i="23"/>
  <c r="F39" i="23"/>
  <c r="F47" i="23"/>
  <c r="F79" i="23"/>
  <c r="F85" i="23"/>
  <c r="G46" i="23"/>
  <c r="G70" i="23"/>
  <c r="G102" i="23"/>
  <c r="F46" i="23"/>
  <c r="F78" i="23"/>
  <c r="G101" i="23"/>
  <c r="G133" i="23"/>
  <c r="F45" i="23"/>
  <c r="F61" i="23"/>
  <c r="F69" i="23"/>
  <c r="F76" i="23"/>
  <c r="F101" i="23"/>
  <c r="F107" i="23"/>
  <c r="F125" i="23"/>
  <c r="F133" i="23"/>
  <c r="F74" i="23"/>
  <c r="F68" i="23"/>
  <c r="F36" i="23"/>
  <c r="F66" i="23"/>
  <c r="F128" i="23"/>
  <c r="F54" i="23"/>
  <c r="F103" i="23"/>
  <c r="F127" i="23"/>
  <c r="F135" i="23"/>
  <c r="G22" i="23"/>
  <c r="F48" i="23"/>
  <c r="F53" i="23"/>
  <c r="F110" i="23"/>
  <c r="G134" i="23"/>
  <c r="F70" i="23"/>
  <c r="F102" i="23"/>
  <c r="F109" i="23"/>
  <c r="F20" i="23"/>
  <c r="G37" i="23"/>
  <c r="G45" i="23"/>
  <c r="F51" i="23"/>
  <c r="F77" i="23"/>
  <c r="F108" i="23"/>
  <c r="G125" i="23"/>
  <c r="F19" i="23"/>
  <c r="F37" i="23"/>
  <c r="F18" i="23"/>
  <c r="F44" i="23"/>
  <c r="F75" i="23"/>
  <c r="F106" i="23"/>
  <c r="F132" i="23"/>
  <c r="F119" i="23"/>
  <c r="F95" i="23"/>
  <c r="F87" i="23"/>
  <c r="F118" i="23"/>
  <c r="G117" i="23"/>
  <c r="G109" i="23"/>
  <c r="G85" i="23"/>
  <c r="G77" i="23"/>
  <c r="G53" i="23"/>
  <c r="G21" i="23"/>
  <c r="G132" i="23"/>
  <c r="G124" i="23"/>
  <c r="G116" i="23"/>
  <c r="G108" i="23"/>
  <c r="G100" i="23"/>
  <c r="G92" i="23"/>
  <c r="G84" i="23"/>
  <c r="G76" i="23"/>
  <c r="G68" i="23"/>
  <c r="G52" i="23"/>
  <c r="G44" i="23"/>
  <c r="G36" i="23"/>
  <c r="G28" i="23"/>
  <c r="G20" i="23"/>
  <c r="G55" i="23"/>
  <c r="G54" i="23"/>
  <c r="F86" i="23"/>
  <c r="F22" i="23"/>
  <c r="G29" i="23"/>
  <c r="G63" i="23"/>
  <c r="G31" i="23"/>
  <c r="G131" i="23"/>
  <c r="G123" i="23"/>
  <c r="G107" i="23"/>
  <c r="G99" i="23"/>
  <c r="G91" i="23"/>
  <c r="G83" i="23"/>
  <c r="G75" i="23"/>
  <c r="G67" i="23"/>
  <c r="G59" i="23"/>
  <c r="G51" i="23"/>
  <c r="G43" i="23"/>
  <c r="G35" i="23"/>
  <c r="G19" i="23"/>
  <c r="G110" i="23"/>
  <c r="G30" i="23"/>
  <c r="G130" i="23"/>
  <c r="G122" i="23"/>
  <c r="G114" i="23"/>
  <c r="G106" i="23"/>
  <c r="G98" i="23"/>
  <c r="G90" i="23"/>
  <c r="G74" i="23"/>
  <c r="G66" i="23"/>
  <c r="G58" i="23"/>
  <c r="G50" i="23"/>
  <c r="G42" i="23"/>
  <c r="G34" i="23"/>
  <c r="G26" i="23"/>
  <c r="G18" i="23"/>
  <c r="G129" i="23"/>
  <c r="G121" i="23"/>
  <c r="G113" i="23"/>
  <c r="G105" i="23"/>
  <c r="G97" i="23"/>
  <c r="G89" i="23"/>
  <c r="G81" i="23"/>
  <c r="G73" i="23"/>
  <c r="G65" i="23"/>
  <c r="G57" i="23"/>
  <c r="G41" i="23"/>
  <c r="G33" i="23"/>
  <c r="G25" i="23"/>
  <c r="G17" i="23"/>
  <c r="G136" i="23"/>
  <c r="G128" i="23"/>
  <c r="G120" i="23"/>
  <c r="G112" i="23"/>
  <c r="G96" i="23"/>
  <c r="G88" i="23"/>
  <c r="G80" i="23"/>
  <c r="G72" i="23"/>
  <c r="G64" i="23"/>
  <c r="G56" i="23"/>
  <c r="G48" i="23"/>
  <c r="G40" i="23"/>
  <c r="G32" i="23"/>
  <c r="G24" i="23"/>
  <c r="G13" i="23"/>
  <c r="G7" i="23"/>
  <c r="F8" i="23"/>
  <c r="G12" i="23"/>
  <c r="G11" i="23"/>
  <c r="F12" i="23"/>
  <c r="F13" i="23"/>
  <c r="F7" i="23"/>
  <c r="F11" i="23"/>
  <c r="F10" i="23"/>
  <c r="G8" i="23"/>
  <c r="F9" i="23"/>
  <c r="G6" i="23"/>
  <c r="G10" i="23"/>
  <c r="G15" i="23"/>
  <c r="G9" i="23"/>
  <c r="F15" i="23"/>
  <c r="G14" i="23"/>
  <c r="E11" i="23" l="1"/>
  <c r="E22" i="23" s="1"/>
  <c r="E9" i="23"/>
  <c r="E20" i="23" s="1"/>
  <c r="E31" i="23" s="1"/>
  <c r="E10" i="23"/>
  <c r="E21" i="23" s="1"/>
  <c r="E7" i="23"/>
  <c r="E18" i="23" s="1"/>
  <c r="E12" i="23"/>
  <c r="E23" i="23" s="1"/>
  <c r="E34" i="23" s="1"/>
  <c r="E45" i="23" s="1"/>
  <c r="E13" i="23"/>
  <c r="E24" i="23" s="1"/>
  <c r="E8" i="23"/>
  <c r="E19" i="23" s="1"/>
  <c r="E30" i="23" s="1"/>
  <c r="E15" i="23"/>
  <c r="E26" i="23" s="1"/>
  <c r="F104" i="23"/>
  <c r="F137" i="23"/>
  <c r="G38" i="23"/>
  <c r="G16" i="23"/>
  <c r="G126" i="23"/>
  <c r="F115" i="23"/>
  <c r="F82" i="23"/>
  <c r="F60" i="23"/>
  <c r="G104" i="23"/>
  <c r="F126" i="23"/>
  <c r="G60" i="23"/>
  <c r="G93" i="23"/>
  <c r="F38" i="23"/>
  <c r="G82" i="23"/>
  <c r="G137" i="23"/>
  <c r="G115" i="23"/>
  <c r="G49" i="23"/>
  <c r="G71" i="23"/>
  <c r="F71" i="23"/>
  <c r="F93" i="23"/>
  <c r="F49" i="23"/>
  <c r="G27" i="23"/>
  <c r="F27" i="23"/>
  <c r="H5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O7" i="12"/>
  <c r="O6" i="12" s="1"/>
  <c r="P7" i="12"/>
  <c r="P6" i="12" s="1"/>
  <c r="Q7" i="12"/>
  <c r="Q6" i="12" s="1"/>
  <c r="R7" i="12"/>
  <c r="R6" i="12" s="1"/>
  <c r="S7" i="12"/>
  <c r="S6" i="12" s="1"/>
  <c r="T7" i="12"/>
  <c r="T6" i="12" s="1"/>
  <c r="U7" i="12"/>
  <c r="U6" i="12" s="1"/>
  <c r="V7" i="12"/>
  <c r="V6" i="12" s="1"/>
  <c r="W7" i="12"/>
  <c r="W6" i="12" s="1"/>
  <c r="X7" i="12"/>
  <c r="X6" i="12" s="1"/>
  <c r="Y7" i="12"/>
  <c r="Y6" i="12" s="1"/>
  <c r="Z7" i="12"/>
  <c r="Z6" i="12" s="1"/>
  <c r="AA7" i="12"/>
  <c r="AA6" i="12" s="1"/>
  <c r="AB7" i="12"/>
  <c r="AB6" i="12" s="1"/>
  <c r="K7" i="12"/>
  <c r="L7" i="12"/>
  <c r="L6" i="12" s="1"/>
  <c r="M7" i="12"/>
  <c r="N7" i="12"/>
  <c r="N6" i="12" s="1"/>
  <c r="M6" i="12" l="1"/>
  <c r="E29" i="23"/>
  <c r="E37" i="23"/>
  <c r="E41" i="23"/>
  <c r="E33" i="23"/>
  <c r="E42" i="23"/>
  <c r="E35" i="23"/>
  <c r="E32" i="23"/>
  <c r="E56" i="23"/>
  <c r="K6" i="12"/>
  <c r="J38" i="12"/>
  <c r="I38" i="12"/>
  <c r="J37" i="12"/>
  <c r="I37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1" i="12"/>
  <c r="I11" i="12"/>
  <c r="J10" i="12"/>
  <c r="I10" i="12"/>
  <c r="J9" i="12"/>
  <c r="I9" i="12"/>
  <c r="J8" i="12"/>
  <c r="I8" i="12"/>
  <c r="E67" i="23" l="1"/>
  <c r="E53" i="23"/>
  <c r="E44" i="23"/>
  <c r="E52" i="23"/>
  <c r="E43" i="23"/>
  <c r="E48" i="23"/>
  <c r="E40" i="23"/>
  <c r="E46" i="23"/>
  <c r="I12" i="12"/>
  <c r="H13" i="12" s="1"/>
  <c r="J12" i="12"/>
  <c r="J7" i="12"/>
  <c r="I7" i="12"/>
  <c r="E55" i="23" l="1"/>
  <c r="E64" i="23"/>
  <c r="E57" i="23"/>
  <c r="E51" i="23"/>
  <c r="E59" i="23"/>
  <c r="E54" i="23"/>
  <c r="E63" i="23"/>
  <c r="E78" i="23"/>
  <c r="I6" i="12"/>
  <c r="M5" i="12" s="1"/>
  <c r="J6" i="12"/>
  <c r="H15" i="12"/>
  <c r="H14" i="12"/>
  <c r="H16" i="12"/>
  <c r="H11" i="12"/>
  <c r="H10" i="12"/>
  <c r="H8" i="12"/>
  <c r="H9" i="12"/>
  <c r="E70" i="23" l="1"/>
  <c r="E62" i="23"/>
  <c r="E68" i="23"/>
  <c r="E75" i="23"/>
  <c r="E74" i="23"/>
  <c r="E89" i="23"/>
  <c r="E65" i="23"/>
  <c r="E66" i="23"/>
  <c r="K5" i="12"/>
  <c r="L5" i="12"/>
  <c r="N5" i="12"/>
  <c r="E86" i="23" l="1"/>
  <c r="E79" i="23"/>
  <c r="E77" i="23"/>
  <c r="E76" i="23"/>
  <c r="E73" i="23"/>
  <c r="E100" i="23"/>
  <c r="E85" i="23"/>
  <c r="E81" i="23"/>
  <c r="J5" i="12"/>
  <c r="E84" i="23" l="1"/>
  <c r="E87" i="23"/>
  <c r="E92" i="23"/>
  <c r="E88" i="23"/>
  <c r="E96" i="23"/>
  <c r="E90" i="23"/>
  <c r="E111" i="23"/>
  <c r="E97" i="23"/>
  <c r="E107" i="23" l="1"/>
  <c r="E108" i="23"/>
  <c r="E103" i="23"/>
  <c r="E122" i="23"/>
  <c r="E99" i="23"/>
  <c r="E98" i="23"/>
  <c r="E101" i="23"/>
  <c r="E95" i="23"/>
  <c r="E106" i="23" l="1"/>
  <c r="E112" i="23"/>
  <c r="E114" i="23"/>
  <c r="E133" i="23"/>
  <c r="E109" i="23"/>
  <c r="E110" i="23"/>
  <c r="E119" i="23"/>
  <c r="E118" i="23"/>
  <c r="E129" i="23" l="1"/>
  <c r="E123" i="23"/>
  <c r="E130" i="23"/>
  <c r="E121" i="23"/>
  <c r="E120" i="23"/>
  <c r="E117" i="23"/>
  <c r="E125" i="23"/>
  <c r="E132" i="23" l="1"/>
  <c r="E136" i="23"/>
  <c r="E134" i="23"/>
  <c r="E128" i="23"/>
  <c r="E131" i="23"/>
  <c r="F14" i="23"/>
  <c r="E14" i="23" l="1"/>
  <c r="E25" i="23" s="1"/>
  <c r="E36" i="23" l="1"/>
  <c r="E47" i="23" l="1"/>
  <c r="E58" i="23" l="1"/>
  <c r="E69" i="23" l="1"/>
  <c r="E80" i="23" l="1"/>
  <c r="E91" i="23" l="1"/>
  <c r="E102" i="23" l="1"/>
  <c r="E113" i="23" l="1"/>
  <c r="E124" i="23" l="1"/>
  <c r="E135" i="23" l="1"/>
  <c r="P16" i="23"/>
  <c r="F6" i="23"/>
  <c r="F16" i="23" l="1"/>
  <c r="E6" i="23"/>
  <c r="E16" i="23" l="1"/>
  <c r="D6" i="23" s="1"/>
  <c r="E17" i="23"/>
  <c r="E27" i="23" l="1"/>
  <c r="E28" i="23"/>
  <c r="D7" i="23"/>
  <c r="D13" i="23"/>
  <c r="D10" i="23"/>
  <c r="D8" i="23"/>
  <c r="D9" i="23"/>
  <c r="D12" i="23"/>
  <c r="D14" i="23"/>
  <c r="D15" i="23"/>
  <c r="D11" i="23"/>
  <c r="D16" i="23" l="1"/>
  <c r="E38" i="23"/>
  <c r="E39" i="23"/>
  <c r="D22" i="23"/>
  <c r="D19" i="23"/>
  <c r="D25" i="23"/>
  <c r="D23" i="23"/>
  <c r="D26" i="23"/>
  <c r="D18" i="23"/>
  <c r="D24" i="23"/>
  <c r="D20" i="23"/>
  <c r="D21" i="23"/>
  <c r="D17" i="23"/>
  <c r="D27" i="23" l="1"/>
  <c r="D32" i="23"/>
  <c r="D34" i="23"/>
  <c r="D33" i="23"/>
  <c r="D36" i="23"/>
  <c r="D37" i="23"/>
  <c r="D31" i="23"/>
  <c r="D29" i="23"/>
  <c r="D35" i="23"/>
  <c r="D30" i="23"/>
  <c r="D28" i="23"/>
  <c r="E49" i="23"/>
  <c r="D39" i="23" s="1"/>
  <c r="E50" i="23"/>
  <c r="E60" i="23" l="1"/>
  <c r="D50" i="23" s="1"/>
  <c r="E61" i="23"/>
  <c r="D42" i="23"/>
  <c r="D44" i="23"/>
  <c r="D45" i="23"/>
  <c r="D47" i="23"/>
  <c r="D46" i="23"/>
  <c r="D40" i="23"/>
  <c r="D48" i="23"/>
  <c r="D41" i="23"/>
  <c r="D43" i="23"/>
  <c r="D38" i="23"/>
  <c r="D49" i="23" l="1"/>
  <c r="E72" i="23"/>
  <c r="E71" i="23"/>
  <c r="D61" i="23" s="1"/>
  <c r="D57" i="23"/>
  <c r="D56" i="23"/>
  <c r="D51" i="23"/>
  <c r="D58" i="23"/>
  <c r="D55" i="23"/>
  <c r="D53" i="23"/>
  <c r="D52" i="23"/>
  <c r="D59" i="23"/>
  <c r="D54" i="23"/>
  <c r="D60" i="23" l="1"/>
  <c r="D68" i="23"/>
  <c r="D63" i="23"/>
  <c r="D66" i="23"/>
  <c r="D64" i="23"/>
  <c r="D69" i="23"/>
  <c r="D62" i="23"/>
  <c r="D67" i="23"/>
  <c r="D65" i="23"/>
  <c r="D70" i="23"/>
  <c r="E83" i="23"/>
  <c r="E82" i="23"/>
  <c r="D72" i="23" s="1"/>
  <c r="D71" i="23" l="1"/>
  <c r="D79" i="23"/>
  <c r="D73" i="23"/>
  <c r="D75" i="23"/>
  <c r="D80" i="23"/>
  <c r="D74" i="23"/>
  <c r="D77" i="23"/>
  <c r="D78" i="23"/>
  <c r="D76" i="23"/>
  <c r="D81" i="23"/>
  <c r="E93" i="23"/>
  <c r="E94" i="23"/>
  <c r="D82" i="23" l="1"/>
  <c r="E104" i="23"/>
  <c r="E105" i="23"/>
  <c r="D90" i="23"/>
  <c r="D88" i="23"/>
  <c r="D91" i="23"/>
  <c r="D85" i="23"/>
  <c r="D87" i="23"/>
  <c r="D89" i="23"/>
  <c r="D86" i="23"/>
  <c r="D84" i="23"/>
  <c r="D92" i="23"/>
  <c r="D83" i="23"/>
  <c r="D93" i="23" l="1"/>
  <c r="E115" i="23"/>
  <c r="D105" i="23" s="1"/>
  <c r="E116" i="23"/>
  <c r="D99" i="23"/>
  <c r="D98" i="23"/>
  <c r="D102" i="23"/>
  <c r="D95" i="23"/>
  <c r="D103" i="23"/>
  <c r="D101" i="23"/>
  <c r="D96" i="23"/>
  <c r="D100" i="23"/>
  <c r="D97" i="23"/>
  <c r="D94" i="23"/>
  <c r="D110" i="23" l="1"/>
  <c r="D109" i="23"/>
  <c r="D114" i="23"/>
  <c r="D107" i="23"/>
  <c r="D108" i="23"/>
  <c r="D113" i="23"/>
  <c r="D111" i="23"/>
  <c r="D106" i="23"/>
  <c r="D112" i="23"/>
  <c r="D104" i="23"/>
  <c r="E126" i="23"/>
  <c r="D116" i="23" s="1"/>
  <c r="E127" i="23"/>
  <c r="D115" i="23" l="1"/>
  <c r="E137" i="23"/>
  <c r="D127" i="23" s="1"/>
  <c r="D121" i="23"/>
  <c r="D123" i="23"/>
  <c r="D120" i="23"/>
  <c r="D117" i="23"/>
  <c r="D125" i="23"/>
  <c r="D122" i="23"/>
  <c r="D118" i="23"/>
  <c r="D124" i="23"/>
  <c r="D119" i="23"/>
  <c r="D126" i="23" l="1"/>
  <c r="D128" i="23"/>
  <c r="D136" i="23"/>
  <c r="D129" i="23"/>
  <c r="D133" i="23"/>
  <c r="D132" i="23"/>
  <c r="D131" i="23"/>
  <c r="D135" i="23"/>
  <c r="D130" i="23"/>
  <c r="D134" i="23"/>
  <c r="D137" i="23" l="1"/>
</calcChain>
</file>

<file path=xl/comments1.xml><?xml version="1.0" encoding="utf-8"?>
<comments xmlns="http://schemas.openxmlformats.org/spreadsheetml/2006/main">
  <authors>
    <author>ldm</author>
  </authors>
  <commentList>
    <comment ref="Q4" authorId="0" shapeId="0">
      <text>
        <r>
          <rPr>
            <sz val="9"/>
            <rFont val="宋体"/>
            <family val="3"/>
            <charset val="134"/>
          </rPr>
          <t>包含新冠项目</t>
        </r>
      </text>
    </comment>
    <comment ref="S4" authorId="0" shapeId="0">
      <text>
        <r>
          <rPr>
            <sz val="9"/>
            <rFont val="宋体"/>
            <family val="3"/>
            <charset val="134"/>
          </rPr>
          <t>列示以上项目没有包含在内的项目</t>
        </r>
      </text>
    </comment>
    <comment ref="V4" authorId="0" shapeId="0">
      <text>
        <r>
          <rPr>
            <sz val="9"/>
            <rFont val="宋体"/>
            <family val="3"/>
            <charset val="134"/>
          </rPr>
          <t>含院立课题、重点实验室、纵向课题</t>
        </r>
      </text>
    </comment>
  </commentList>
</comments>
</file>

<file path=xl/comments2.xml><?xml version="1.0" encoding="utf-8"?>
<comments xmlns="http://schemas.openxmlformats.org/spreadsheetml/2006/main">
  <authors>
    <author>ldm</author>
  </authors>
  <commentList>
    <comment ref="Q4" authorId="0" shapeId="0">
      <text>
        <r>
          <rPr>
            <sz val="9"/>
            <rFont val="宋体"/>
            <family val="3"/>
            <charset val="134"/>
          </rPr>
          <t>包含新冠项目</t>
        </r>
      </text>
    </comment>
    <comment ref="T4" authorId="0" shapeId="0">
      <text>
        <r>
          <rPr>
            <sz val="9"/>
            <rFont val="宋体"/>
            <family val="3"/>
            <charset val="134"/>
          </rPr>
          <t>列示以上项目没有包含在内的项目</t>
        </r>
      </text>
    </comment>
    <comment ref="W4" authorId="0" shapeId="0">
      <text>
        <r>
          <rPr>
            <sz val="9"/>
            <rFont val="宋体"/>
            <family val="3"/>
            <charset val="134"/>
          </rPr>
          <t>含院立课题、重点实验室、纵向课题</t>
        </r>
      </text>
    </comment>
  </commentList>
</comments>
</file>

<file path=xl/comments3.xml><?xml version="1.0" encoding="utf-8"?>
<comments xmlns="http://schemas.openxmlformats.org/spreadsheetml/2006/main">
  <authors>
    <author>ldm</author>
  </authors>
  <commentList>
    <comment ref="Q4" authorId="0" shapeId="0">
      <text>
        <r>
          <rPr>
            <sz val="9"/>
            <rFont val="宋体"/>
            <family val="3"/>
            <charset val="134"/>
          </rPr>
          <t>包含新冠项目</t>
        </r>
      </text>
    </comment>
    <comment ref="T4" authorId="0" shapeId="0">
      <text>
        <r>
          <rPr>
            <sz val="9"/>
            <rFont val="宋体"/>
            <family val="3"/>
            <charset val="134"/>
          </rPr>
          <t>列示以上项目没有包含在内的项目</t>
        </r>
      </text>
    </comment>
    <comment ref="W4" authorId="0" shapeId="0">
      <text>
        <r>
          <rPr>
            <sz val="9"/>
            <rFont val="宋体"/>
            <family val="3"/>
            <charset val="134"/>
          </rPr>
          <t>含院立课题、重点实验室、纵向课题</t>
        </r>
      </text>
    </comment>
  </commentList>
</comments>
</file>

<file path=xl/comments4.xml><?xml version="1.0" encoding="utf-8"?>
<comments xmlns="http://schemas.openxmlformats.org/spreadsheetml/2006/main">
  <authors>
    <author>ldm</author>
  </authors>
  <commentList>
    <comment ref="Y2" authorId="0" shapeId="0">
      <text>
        <r>
          <rPr>
            <sz val="9"/>
            <rFont val="宋体"/>
            <family val="3"/>
            <charset val="134"/>
          </rPr>
          <t>含院立课题、重点实验室、纵向课题</t>
        </r>
      </text>
    </comment>
    <comment ref="S3" authorId="0" shapeId="0">
      <text>
        <r>
          <rPr>
            <sz val="9"/>
            <rFont val="宋体"/>
            <family val="3"/>
            <charset val="134"/>
          </rPr>
          <t>包含新冠项目</t>
        </r>
      </text>
    </comment>
    <comment ref="V3" authorId="0" shapeId="0">
      <text>
        <r>
          <rPr>
            <sz val="9"/>
            <rFont val="宋体"/>
            <family val="3"/>
            <charset val="134"/>
          </rPr>
          <t>列示以上项目没有包含在内的项目</t>
        </r>
      </text>
    </comment>
  </commentList>
</comments>
</file>

<file path=xl/sharedStrings.xml><?xml version="1.0" encoding="utf-8"?>
<sst xmlns="http://schemas.openxmlformats.org/spreadsheetml/2006/main" count="440" uniqueCount="161">
  <si>
    <t>日期</t>
  </si>
  <si>
    <t>姓名</t>
  </si>
  <si>
    <t>备注</t>
  </si>
  <si>
    <t>化学药品</t>
  </si>
  <si>
    <t>中药</t>
  </si>
  <si>
    <t>生物制品</t>
  </si>
  <si>
    <t>化妆品</t>
  </si>
  <si>
    <t>有源</t>
  </si>
  <si>
    <t>无源</t>
  </si>
  <si>
    <t>药包材</t>
  </si>
  <si>
    <t>注册检验（小时）</t>
    <phoneticPr fontId="4" type="noConversion"/>
  </si>
  <si>
    <t>国抽专项  （小时）</t>
    <phoneticPr fontId="4" type="noConversion"/>
  </si>
  <si>
    <t>省抽任务 （小时）</t>
    <phoneticPr fontId="4" type="noConversion"/>
  </si>
  <si>
    <t>业务科室
名称</t>
    <phoneticPr fontId="4" type="noConversion"/>
  </si>
  <si>
    <r>
      <rPr>
        <sz val="10"/>
        <color rgb="FFFF0000"/>
        <rFont val="Microsoft YaHei UI"/>
        <family val="2"/>
        <charset val="134"/>
      </rPr>
      <t>小</t>
    </r>
    <r>
      <rPr>
        <sz val="10"/>
        <color theme="1"/>
        <rFont val="Microsoft YaHei UI"/>
        <family val="2"/>
        <charset val="134"/>
      </rPr>
      <t>计</t>
    </r>
    <phoneticPr fontId="4" type="noConversion"/>
  </si>
  <si>
    <t>委托检验 （小时）</t>
    <phoneticPr fontId="4" type="noConversion"/>
  </si>
  <si>
    <t>其他检验（小时）</t>
    <phoneticPr fontId="4" type="noConversion"/>
  </si>
  <si>
    <t>纵向科研（小时）</t>
    <phoneticPr fontId="4" type="noConversion"/>
  </si>
  <si>
    <t>横向科研（小时）</t>
    <phoneticPr fontId="4" type="noConversion"/>
  </si>
  <si>
    <t>日工作时长合计（小时）</t>
    <phoneticPr fontId="4" type="noConversion"/>
  </si>
  <si>
    <t>中药民族药标准提升
（小时）</t>
    <phoneticPr fontId="4" type="noConversion"/>
  </si>
  <si>
    <t>中药配方颗粒标准研究
 （小时）</t>
    <phoneticPr fontId="4" type="noConversion"/>
  </si>
  <si>
    <t xml:space="preserve">生物制品批签发
（小时） </t>
    <phoneticPr fontId="4" type="noConversion"/>
  </si>
  <si>
    <t>外出培训出差及管理工作等（小时）</t>
    <phoneticPr fontId="4" type="noConversion"/>
  </si>
  <si>
    <t>抽查检验任务</t>
    <phoneticPr fontId="4" type="noConversion"/>
  </si>
  <si>
    <t>化学药品检验所</t>
  </si>
  <si>
    <t>化妆品检验所</t>
  </si>
  <si>
    <t>生物制品检验所</t>
  </si>
  <si>
    <t>生物样本检测中心</t>
  </si>
  <si>
    <t>中药(民族药)检验所</t>
  </si>
  <si>
    <t>无源器械检验所</t>
  </si>
  <si>
    <t>有源器械检验所</t>
  </si>
  <si>
    <t>药包材检测与药品相容性实验所</t>
  </si>
  <si>
    <t>业务科室
名称</t>
    <phoneticPr fontId="10" type="noConversion"/>
  </si>
  <si>
    <t>小王</t>
    <phoneticPr fontId="10" type="noConversion"/>
  </si>
  <si>
    <t>小张</t>
    <phoneticPr fontId="10" type="noConversion"/>
  </si>
  <si>
    <t>化妆品</t>
    <phoneticPr fontId="10" type="noConversion"/>
  </si>
  <si>
    <t>辅助科室
名称</t>
    <phoneticPr fontId="4" type="noConversion"/>
  </si>
  <si>
    <t>小谭</t>
    <phoneticPr fontId="10" type="noConversion"/>
  </si>
  <si>
    <t>科室分摊成本</t>
    <phoneticPr fontId="10" type="noConversion"/>
  </si>
  <si>
    <t>中药配方颗粒标准研究
（小时）</t>
    <phoneticPr fontId="4" type="noConversion"/>
  </si>
  <si>
    <t>辅助科室人员</t>
    <phoneticPr fontId="10" type="noConversion"/>
  </si>
  <si>
    <t>编外</t>
    <phoneticPr fontId="10" type="noConversion"/>
  </si>
  <si>
    <t>年</t>
    <phoneticPr fontId="10" type="noConversion"/>
  </si>
  <si>
    <t>月</t>
    <phoneticPr fontId="10" type="noConversion"/>
  </si>
  <si>
    <t>日</t>
    <phoneticPr fontId="10" type="noConversion"/>
  </si>
  <si>
    <t>人工时合计</t>
    <phoneticPr fontId="10" type="noConversion"/>
  </si>
  <si>
    <t>2023</t>
    <phoneticPr fontId="10" type="noConversion"/>
  </si>
  <si>
    <t>6</t>
    <phoneticPr fontId="10" type="noConversion"/>
  </si>
  <si>
    <t>18</t>
    <phoneticPr fontId="10" type="noConversion"/>
  </si>
  <si>
    <t>工时合计（小时）</t>
    <phoneticPr fontId="4" type="noConversion"/>
  </si>
  <si>
    <t>安全评价中心</t>
    <phoneticPr fontId="4" type="noConversion"/>
  </si>
  <si>
    <t>微生物检验所</t>
    <phoneticPr fontId="4" type="noConversion"/>
  </si>
  <si>
    <t>2023</t>
    <phoneticPr fontId="4" type="noConversion"/>
  </si>
  <si>
    <t>6</t>
    <phoneticPr fontId="4" type="noConversion"/>
  </si>
  <si>
    <t>18</t>
    <phoneticPr fontId="4" type="noConversion"/>
  </si>
  <si>
    <t>安全评价中心小计</t>
    <phoneticPr fontId="10" type="noConversion"/>
  </si>
  <si>
    <t>微生物检验所小计</t>
    <phoneticPr fontId="10" type="noConversion"/>
  </si>
  <si>
    <t>人员编制属性</t>
    <phoneticPr fontId="10" type="noConversion"/>
  </si>
  <si>
    <t>中药（民族药）检验所</t>
  </si>
  <si>
    <t>小计</t>
    <phoneticPr fontId="4" type="noConversion"/>
  </si>
  <si>
    <t>项目成本（元）</t>
    <phoneticPr fontId="10" type="noConversion"/>
  </si>
  <si>
    <t>抽查检验任务（小时）</t>
    <phoneticPr fontId="4" type="noConversion"/>
  </si>
  <si>
    <t>国抽专项  （小时）</t>
  </si>
  <si>
    <t>省抽任务 （小时）</t>
  </si>
  <si>
    <t>委托检验 （小时）</t>
  </si>
  <si>
    <t>省药检院业务人员支出成本分摊表</t>
    <phoneticPr fontId="4" type="noConversion"/>
  </si>
  <si>
    <t>其他检验（含直检）（小时）</t>
    <phoneticPr fontId="4" type="noConversion"/>
  </si>
  <si>
    <t>年</t>
    <phoneticPr fontId="4" type="noConversion"/>
  </si>
  <si>
    <t>月</t>
    <phoneticPr fontId="4" type="noConversion"/>
  </si>
  <si>
    <t>日</t>
    <phoneticPr fontId="4" type="noConversion"/>
  </si>
  <si>
    <t>2023</t>
  </si>
  <si>
    <t>1</t>
    <phoneticPr fontId="4" type="noConversion"/>
  </si>
  <si>
    <t>月份</t>
    <phoneticPr fontId="12" type="noConversion"/>
  </si>
  <si>
    <t>科室名称</t>
    <phoneticPr fontId="4" type="noConversion"/>
  </si>
  <si>
    <t>年份</t>
    <phoneticPr fontId="12" type="noConversion"/>
  </si>
  <si>
    <t>有源器械</t>
    <phoneticPr fontId="12" type="noConversion"/>
  </si>
  <si>
    <t>抽查检验类</t>
    <phoneticPr fontId="4" type="noConversion"/>
  </si>
  <si>
    <t>监管科学类</t>
    <phoneticPr fontId="4" type="noConversion"/>
  </si>
  <si>
    <t>其他类</t>
    <phoneticPr fontId="4" type="noConversion"/>
  </si>
  <si>
    <t>注册检验（小时）</t>
    <phoneticPr fontId="4" type="noConversion"/>
  </si>
  <si>
    <t>国抽专项  （小时）</t>
    <phoneticPr fontId="4" type="noConversion"/>
  </si>
  <si>
    <t>委托检验 （小时）</t>
    <phoneticPr fontId="4" type="noConversion"/>
  </si>
  <si>
    <t>其他检验（含直检）
（小时）</t>
    <phoneticPr fontId="4" type="noConversion"/>
  </si>
  <si>
    <t>中药民族药标准提升
（小时）</t>
    <phoneticPr fontId="4" type="noConversion"/>
  </si>
  <si>
    <t>中药配方颗粒标准研究
 （小时）</t>
    <phoneticPr fontId="4" type="noConversion"/>
  </si>
  <si>
    <t>纵向科研（小时）</t>
    <phoneticPr fontId="4" type="noConversion"/>
  </si>
  <si>
    <t>横向科研（小时）</t>
    <phoneticPr fontId="4" type="noConversion"/>
  </si>
  <si>
    <t>有源器械</t>
    <phoneticPr fontId="4" type="noConversion"/>
  </si>
  <si>
    <t>无源器械</t>
    <phoneticPr fontId="4" type="noConversion"/>
  </si>
  <si>
    <t>2</t>
    <phoneticPr fontId="4" type="noConversion"/>
  </si>
  <si>
    <t>3</t>
    <phoneticPr fontId="4" type="noConversion"/>
  </si>
  <si>
    <t>4</t>
    <phoneticPr fontId="4" type="noConversion"/>
  </si>
  <si>
    <t>5</t>
    <phoneticPr fontId="4" type="noConversion"/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</si>
  <si>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</si>
  <si>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</si>
  <si>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</si>
  <si>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</si>
  <si>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</si>
  <si>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</si>
  <si>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</si>
  <si>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</si>
  <si>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</si>
  <si>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</si>
  <si>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</si>
  <si>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</si>
  <si>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</si>
  <si>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</si>
  <si>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</si>
  <si>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</si>
  <si>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</si>
  <si>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</si>
  <si>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</si>
  <si>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</si>
  <si>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</si>
  <si>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</si>
  <si>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</si>
  <si>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</si>
  <si>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</si>
  <si>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</si>
  <si>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月人工时合计</t>
    <phoneticPr fontId="4" type="noConversion"/>
  </si>
  <si>
    <t>张三</t>
    <phoneticPr fontId="4" type="noConversion"/>
  </si>
  <si>
    <t>……</t>
    <phoneticPr fontId="4" type="noConversion"/>
  </si>
  <si>
    <t>王五</t>
    <phoneticPr fontId="4" type="noConversion"/>
  </si>
  <si>
    <t>张七</t>
    <phoneticPr fontId="4" type="noConversion"/>
  </si>
  <si>
    <t>31</t>
    <phoneticPr fontId="4" type="noConversion"/>
  </si>
  <si>
    <t>姓名</t>
    <phoneticPr fontId="4" type="noConversion"/>
  </si>
  <si>
    <t xml:space="preserve">生物制品批签发
（小时） </t>
    <phoneticPr fontId="4" type="noConversion"/>
  </si>
  <si>
    <t>生物样品检验
（小时）</t>
    <phoneticPr fontId="4" type="noConversion"/>
  </si>
  <si>
    <t xml:space="preserve">生物样本检验
（小时） 
</t>
    <phoneticPr fontId="4" type="noConversion"/>
  </si>
  <si>
    <t xml:space="preserve">生物样本检验
（小时） </t>
    <phoneticPr fontId="12" type="noConversion"/>
  </si>
  <si>
    <t>生物制品</t>
    <phoneticPr fontId="12" type="noConversion"/>
  </si>
  <si>
    <t>中药</t>
    <phoneticPr fontId="12" type="noConversion"/>
  </si>
  <si>
    <t>无源器械</t>
    <phoneticPr fontId="10" type="noConversion"/>
  </si>
  <si>
    <t>药包材</t>
    <phoneticPr fontId="12" type="noConversion"/>
  </si>
  <si>
    <t>化妆品</t>
    <phoneticPr fontId="12" type="noConversion"/>
  </si>
  <si>
    <t>生物制品批签发（小时）</t>
    <phoneticPr fontId="12" type="noConversion"/>
  </si>
  <si>
    <t>月工作时长合计（小时）</t>
    <phoneticPr fontId="4" type="noConversion"/>
  </si>
  <si>
    <t>月</t>
    <phoneticPr fontId="4" type="noConversion"/>
  </si>
  <si>
    <t>日</t>
    <phoneticPr fontId="4" type="noConversion"/>
  </si>
  <si>
    <t>月累计工时
（小时）</t>
    <phoneticPr fontId="12" type="noConversion"/>
  </si>
  <si>
    <t>月工时
合计
（小时）</t>
    <phoneticPr fontId="4" type="noConversion"/>
  </si>
  <si>
    <t>科室累计分配系数
（%）</t>
    <phoneticPr fontId="12" type="noConversion"/>
  </si>
  <si>
    <t>年</t>
    <phoneticPr fontId="4" type="noConversion"/>
  </si>
  <si>
    <t>31</t>
    <phoneticPr fontId="4" type="noConversion"/>
  </si>
  <si>
    <t>张三</t>
    <phoneticPr fontId="4" type="noConversion"/>
  </si>
  <si>
    <t>……</t>
    <phoneticPr fontId="4" type="noConversion"/>
  </si>
  <si>
    <t>陈八</t>
    <phoneticPr fontId="4" type="noConversion"/>
  </si>
  <si>
    <t>李五</t>
    <phoneticPr fontId="4" type="noConversion"/>
  </si>
  <si>
    <t>刘七</t>
    <phoneticPr fontId="4" type="noConversion"/>
  </si>
  <si>
    <t>张四</t>
    <phoneticPr fontId="4" type="noConversion"/>
  </si>
  <si>
    <t>28</t>
    <phoneticPr fontId="4" type="noConversion"/>
  </si>
  <si>
    <t>月计</t>
    <phoneticPr fontId="12" type="noConversion"/>
  </si>
  <si>
    <t>省药检院业务科室人工时统计台账</t>
    <phoneticPr fontId="4" type="noConversion"/>
  </si>
  <si>
    <t>省药检院科室成本分配系数计算表</t>
    <phoneticPr fontId="4" type="noConversion"/>
  </si>
  <si>
    <t>省药检院业务科室人工时统计表</t>
    <phoneticPr fontId="4" type="noConversion"/>
  </si>
  <si>
    <t>填表人签字</t>
    <phoneticPr fontId="4" type="noConversion"/>
  </si>
  <si>
    <t>科室负责人签字</t>
    <phoneticPr fontId="4" type="noConversion"/>
  </si>
  <si>
    <t>表1</t>
    <phoneticPr fontId="4" type="noConversion"/>
  </si>
  <si>
    <t>表2</t>
    <phoneticPr fontId="4" type="noConversion"/>
  </si>
  <si>
    <t>表3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</si>
</sst>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%"/>
  </numFmts>
  <fonts count="22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Microsoft YaHei UI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Microsoft YaHei UI"/>
      <family val="2"/>
      <charset val="134"/>
    </font>
    <font>
      <sz val="10"/>
      <color rgb="FFFF0000"/>
      <name val="Microsoft YaHei UI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0"/>
      <name val="Microsoft YaHei UI"/>
      <family val="2"/>
      <charset val="134"/>
    </font>
    <font>
      <sz val="10"/>
      <name val="Microsoft YaHei UI"/>
      <family val="2"/>
      <charset val="134"/>
    </font>
    <font>
      <sz val="11"/>
      <name val="Microsoft YaHei UI"/>
      <family val="2"/>
      <charset val="134"/>
    </font>
    <font>
      <b/>
      <sz val="11"/>
      <name val="Microsoft YaHei UI"/>
      <family val="2"/>
      <charset val="134"/>
    </font>
    <font>
      <sz val="1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vertical="center" wrapText="1" shrinkToFit="1"/>
      <protection locked="0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43" fontId="5" fillId="4" borderId="4" xfId="1" applyFont="1" applyFill="1" applyBorder="1" applyAlignment="1" applyProtection="1">
      <alignment vertical="center" shrinkToFit="1"/>
      <protection locked="0"/>
    </xf>
    <xf numFmtId="0" fontId="5" fillId="4" borderId="4" xfId="0" applyFont="1" applyFill="1" applyBorder="1" applyAlignment="1" applyProtection="1">
      <alignment horizontal="center" vertical="center" shrinkToFit="1"/>
      <protection locked="0"/>
    </xf>
    <xf numFmtId="0" fontId="6" fillId="4" borderId="1" xfId="0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4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7" fillId="0" borderId="1" xfId="1" applyFont="1" applyBorder="1" applyAlignment="1" applyProtection="1">
      <alignment horizontal="center" vertical="center" shrinkToFit="1"/>
      <protection locked="0"/>
    </xf>
    <xf numFmtId="43" fontId="7" fillId="0" borderId="1" xfId="1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43" fontId="0" fillId="4" borderId="1" xfId="1" applyFont="1" applyFill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vertical="center" wrapText="1" shrinkToFit="1"/>
      <protection locked="0"/>
    </xf>
    <xf numFmtId="43" fontId="5" fillId="0" borderId="3" xfId="0" applyNumberFormat="1" applyFont="1" applyBorder="1">
      <alignment vertical="center"/>
    </xf>
    <xf numFmtId="0" fontId="15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10" fontId="15" fillId="0" borderId="1" xfId="3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0" fontId="14" fillId="0" borderId="1" xfId="0" applyFont="1" applyFill="1" applyBorder="1" applyAlignment="1" applyProtection="1">
      <alignment horizontal="center" vertical="center" shrinkToFit="1"/>
      <protection locked="0"/>
    </xf>
    <xf numFmtId="10" fontId="14" fillId="0" borderId="1" xfId="3" applyNumberFormat="1" applyFont="1" applyFill="1" applyBorder="1" applyAlignment="1">
      <alignment horizontal="center" vertical="center"/>
    </xf>
    <xf numFmtId="9" fontId="14" fillId="0" borderId="1" xfId="3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 shrinkToFit="1"/>
      <protection locked="0"/>
    </xf>
    <xf numFmtId="0" fontId="18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 shrinkToFit="1"/>
      <protection locked="0"/>
    </xf>
    <xf numFmtId="0" fontId="14" fillId="0" borderId="1" xfId="0" applyFont="1" applyFill="1" applyBorder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 shrinkToFit="1"/>
      <protection locked="0"/>
    </xf>
    <xf numFmtId="0" fontId="15" fillId="0" borderId="1" xfId="0" applyFont="1" applyFill="1" applyBorder="1" applyAlignment="1">
      <alignment vertical="center" wrapText="1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left" vertical="center"/>
    </xf>
  </cellXfs>
  <cellStyles count="4">
    <cellStyle name="百分比" xfId="3" builtinId="5"/>
    <cellStyle name="常规" xfId="0" builtinId="0"/>
    <cellStyle name="千位分隔" xfId="1" builtinId="3"/>
    <cellStyle name="千位分隔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showZeros="0" workbookViewId="0">
      <pane xSplit="6" ySplit="5" topLeftCell="G6" activePane="bottomRight" state="frozen"/>
      <selection pane="topRight" activeCell="F1" sqref="F1"/>
      <selection pane="bottomLeft" activeCell="A5" sqref="A5"/>
      <selection pane="bottomRight"/>
    </sheetView>
  </sheetViews>
  <sheetFormatPr defaultColWidth="9" defaultRowHeight="13.5" x14ac:dyDescent="0.15"/>
  <cols>
    <col min="1" max="1" width="4.875" style="30" customWidth="1"/>
    <col min="2" max="2" width="3.75" style="30" customWidth="1"/>
    <col min="3" max="3" width="5.125" style="30" customWidth="1"/>
    <col min="4" max="4" width="12.875" style="30" customWidth="1"/>
    <col min="5" max="5" width="9.75" style="30" customWidth="1"/>
    <col min="6" max="6" width="7.625" style="33" customWidth="1"/>
    <col min="7" max="7" width="8.625" style="30" customWidth="1"/>
    <col min="8" max="8" width="9" style="30" customWidth="1"/>
    <col min="9" max="9" width="8.375" style="30" customWidth="1"/>
    <col min="10" max="10" width="8.625" style="30" customWidth="1"/>
    <col min="11" max="11" width="8.625" style="33" customWidth="1"/>
    <col min="12" max="18" width="8.625" style="30" customWidth="1"/>
    <col min="19" max="19" width="9.5" style="30" customWidth="1"/>
    <col min="20" max="20" width="9.125" style="30" customWidth="1"/>
    <col min="21" max="25" width="8.625" style="30" customWidth="1"/>
    <col min="26" max="16384" width="9" style="30"/>
  </cols>
  <sheetData>
    <row r="1" spans="1:25" ht="16.5" customHeight="1" x14ac:dyDescent="0.15">
      <c r="A1" s="30" t="s">
        <v>158</v>
      </c>
    </row>
    <row r="2" spans="1:25" ht="25.5" x14ac:dyDescent="0.15">
      <c r="C2" s="64" t="s">
        <v>155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1:25" ht="22.5" customHeight="1" x14ac:dyDescent="0.15">
      <c r="A3" s="67" t="s">
        <v>0</v>
      </c>
      <c r="B3" s="67"/>
      <c r="C3" s="67"/>
      <c r="D3" s="66" t="s">
        <v>13</v>
      </c>
      <c r="E3" s="67" t="s">
        <v>1</v>
      </c>
      <c r="F3" s="68" t="s">
        <v>19</v>
      </c>
      <c r="G3" s="66" t="s">
        <v>77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9" t="s">
        <v>78</v>
      </c>
      <c r="U3" s="70"/>
      <c r="V3" s="70"/>
      <c r="W3" s="71"/>
      <c r="X3" s="44" t="s">
        <v>79</v>
      </c>
      <c r="Y3" s="72" t="s">
        <v>2</v>
      </c>
    </row>
    <row r="4" spans="1:25" ht="21" customHeight="1" x14ac:dyDescent="0.15">
      <c r="A4" s="67"/>
      <c r="B4" s="67"/>
      <c r="C4" s="67"/>
      <c r="D4" s="67"/>
      <c r="E4" s="67"/>
      <c r="F4" s="68"/>
      <c r="G4" s="66" t="s">
        <v>80</v>
      </c>
      <c r="H4" s="66"/>
      <c r="I4" s="66"/>
      <c r="J4" s="66"/>
      <c r="K4" s="66"/>
      <c r="L4" s="66"/>
      <c r="M4" s="66"/>
      <c r="N4" s="66"/>
      <c r="O4" s="66" t="s">
        <v>128</v>
      </c>
      <c r="P4" s="66" t="s">
        <v>127</v>
      </c>
      <c r="Q4" s="66" t="s">
        <v>81</v>
      </c>
      <c r="R4" s="66" t="s">
        <v>82</v>
      </c>
      <c r="S4" s="66" t="s">
        <v>83</v>
      </c>
      <c r="T4" s="72" t="s">
        <v>84</v>
      </c>
      <c r="U4" s="72" t="s">
        <v>85</v>
      </c>
      <c r="V4" s="72" t="s">
        <v>86</v>
      </c>
      <c r="W4" s="72" t="s">
        <v>87</v>
      </c>
      <c r="X4" s="72" t="s">
        <v>23</v>
      </c>
      <c r="Y4" s="73"/>
    </row>
    <row r="5" spans="1:25" ht="34.5" customHeight="1" x14ac:dyDescent="0.15">
      <c r="A5" s="53" t="s">
        <v>143</v>
      </c>
      <c r="B5" s="53" t="s">
        <v>138</v>
      </c>
      <c r="C5" s="54" t="s">
        <v>139</v>
      </c>
      <c r="D5" s="67"/>
      <c r="E5" s="67"/>
      <c r="F5" s="68"/>
      <c r="G5" s="40" t="s">
        <v>60</v>
      </c>
      <c r="H5" s="41" t="s">
        <v>3</v>
      </c>
      <c r="I5" s="41" t="s">
        <v>4</v>
      </c>
      <c r="J5" s="41" t="s">
        <v>5</v>
      </c>
      <c r="K5" s="41" t="s">
        <v>6</v>
      </c>
      <c r="L5" s="41" t="s">
        <v>88</v>
      </c>
      <c r="M5" s="41" t="s">
        <v>89</v>
      </c>
      <c r="N5" s="41" t="s">
        <v>9</v>
      </c>
      <c r="O5" s="66"/>
      <c r="P5" s="75"/>
      <c r="Q5" s="66"/>
      <c r="R5" s="66"/>
      <c r="S5" s="66"/>
      <c r="T5" s="74"/>
      <c r="U5" s="74"/>
      <c r="V5" s="74"/>
      <c r="W5" s="74"/>
      <c r="X5" s="74"/>
      <c r="Y5" s="74"/>
    </row>
    <row r="6" spans="1:25" ht="20.100000000000001" customHeight="1" x14ac:dyDescent="0.15">
      <c r="A6" s="34">
        <v>2023</v>
      </c>
      <c r="B6" s="34">
        <v>8</v>
      </c>
      <c r="C6" s="107">
        <v>1</v>
      </c>
      <c r="D6" s="35" t="s">
        <v>25</v>
      </c>
      <c r="E6" s="37" t="s">
        <v>121</v>
      </c>
      <c r="F6" s="35">
        <f t="shared" ref="F6" si="0">IF(SUM(H6:X6)&lt;24,SUM(H6:X6),"-")</f>
        <v>7</v>
      </c>
      <c r="G6" s="35">
        <f t="shared" ref="G6" si="1">IF(SUM(H6:N6)&lt;24,SUM(H6:N6),"-")</f>
        <v>1</v>
      </c>
      <c r="H6" s="42">
        <v>1</v>
      </c>
      <c r="I6" s="42"/>
      <c r="J6" s="42"/>
      <c r="K6" s="42"/>
      <c r="L6" s="42"/>
      <c r="M6" s="42"/>
      <c r="N6" s="42"/>
      <c r="O6" s="42"/>
      <c r="P6" s="57"/>
      <c r="Q6" s="42">
        <v>2</v>
      </c>
      <c r="R6" s="42">
        <v>2</v>
      </c>
      <c r="S6" s="42"/>
      <c r="T6" s="42"/>
      <c r="U6" s="42"/>
      <c r="V6" s="42">
        <v>1</v>
      </c>
      <c r="W6" s="42">
        <v>1</v>
      </c>
      <c r="X6" s="42"/>
      <c r="Y6" s="45"/>
    </row>
    <row r="7" spans="1:25" ht="20.100000000000001" customHeight="1" x14ac:dyDescent="0.15">
      <c r="A7" s="34"/>
      <c r="B7" s="34"/>
      <c r="C7" s="107" t="s">
        <v>90</v>
      </c>
      <c r="D7" s="47"/>
      <c r="E7" s="37"/>
      <c r="F7" s="35">
        <f t="shared" ref="F7:F36" si="2">IF(SUM(H7:X7)&lt;24,SUM(H7:X7),"-")</f>
        <v>0</v>
      </c>
      <c r="G7" s="35">
        <f t="shared" ref="G7:G36" si="3">IF(SUM(H7:N7)&lt;24,SUM(H7:N7),"-")</f>
        <v>0</v>
      </c>
      <c r="H7" s="46"/>
      <c r="I7" s="46"/>
      <c r="J7" s="46"/>
      <c r="K7" s="46"/>
      <c r="L7" s="46"/>
      <c r="M7" s="46"/>
      <c r="N7" s="46"/>
      <c r="O7" s="46"/>
      <c r="P7" s="36"/>
      <c r="Q7" s="46"/>
      <c r="R7" s="46"/>
      <c r="S7" s="46"/>
      <c r="T7" s="46"/>
      <c r="U7" s="46"/>
      <c r="V7" s="46"/>
      <c r="W7" s="46"/>
      <c r="X7" s="46"/>
      <c r="Y7" s="45"/>
    </row>
    <row r="8" spans="1:25" ht="20.100000000000001" customHeight="1" x14ac:dyDescent="0.15">
      <c r="A8" s="34"/>
      <c r="B8" s="34"/>
      <c r="C8" s="107" t="s">
        <v>91</v>
      </c>
      <c r="D8" s="47"/>
      <c r="E8" s="37"/>
      <c r="F8" s="35">
        <f t="shared" si="2"/>
        <v>0</v>
      </c>
      <c r="G8" s="35">
        <f t="shared" si="3"/>
        <v>0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5"/>
    </row>
    <row r="9" spans="1:25" ht="20.100000000000001" customHeight="1" x14ac:dyDescent="0.15">
      <c r="A9" s="34"/>
      <c r="B9" s="34"/>
      <c r="C9" s="107" t="s">
        <v>92</v>
      </c>
      <c r="D9" s="47"/>
      <c r="E9" s="37"/>
      <c r="F9" s="35">
        <f t="shared" si="2"/>
        <v>0</v>
      </c>
      <c r="G9" s="35">
        <f t="shared" si="3"/>
        <v>0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5"/>
    </row>
    <row r="10" spans="1:25" ht="20.100000000000001" customHeight="1" x14ac:dyDescent="0.15">
      <c r="A10" s="34"/>
      <c r="B10" s="34"/>
      <c r="C10" s="107" t="s">
        <v>93</v>
      </c>
      <c r="D10" s="47"/>
      <c r="E10" s="37"/>
      <c r="F10" s="35">
        <f t="shared" si="2"/>
        <v>0</v>
      </c>
      <c r="G10" s="35">
        <f t="shared" si="3"/>
        <v>0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5"/>
    </row>
    <row r="11" spans="1:25" ht="20.100000000000001" customHeight="1" x14ac:dyDescent="0.15">
      <c r="A11" s="34"/>
      <c r="B11" s="34"/>
      <c r="C11" s="107" t="s">
        <v>94</v>
      </c>
      <c r="D11" s="47"/>
      <c r="E11" s="37"/>
      <c r="F11" s="35">
        <f t="shared" si="2"/>
        <v>0</v>
      </c>
      <c r="G11" s="35">
        <f t="shared" si="3"/>
        <v>0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5"/>
    </row>
    <row r="12" spans="1:25" ht="20.100000000000001" customHeight="1" x14ac:dyDescent="0.15">
      <c r="A12" s="34"/>
      <c r="B12" s="34"/>
      <c r="C12" s="107" t="s">
        <v>95</v>
      </c>
      <c r="D12" s="47"/>
      <c r="E12" s="37"/>
      <c r="F12" s="35">
        <f t="shared" si="2"/>
        <v>0</v>
      </c>
      <c r="G12" s="35">
        <f t="shared" si="3"/>
        <v>0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5"/>
    </row>
    <row r="13" spans="1:25" ht="20.100000000000001" customHeight="1" x14ac:dyDescent="0.15">
      <c r="A13" s="34"/>
      <c r="B13" s="34"/>
      <c r="C13" s="107" t="s">
        <v>96</v>
      </c>
      <c r="D13" s="47"/>
      <c r="E13" s="37"/>
      <c r="F13" s="35">
        <f t="shared" si="2"/>
        <v>0</v>
      </c>
      <c r="G13" s="35">
        <f t="shared" si="3"/>
        <v>0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5"/>
    </row>
    <row r="14" spans="1:25" ht="20.100000000000001" customHeight="1" x14ac:dyDescent="0.15">
      <c r="A14" s="34"/>
      <c r="B14" s="34"/>
      <c r="C14" s="107" t="s">
        <v>97</v>
      </c>
      <c r="D14" s="47"/>
      <c r="E14" s="47"/>
      <c r="F14" s="35">
        <f t="shared" si="2"/>
        <v>0</v>
      </c>
      <c r="G14" s="35">
        <f t="shared" si="3"/>
        <v>0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5"/>
    </row>
    <row r="15" spans="1:25" ht="20.100000000000001" customHeight="1" x14ac:dyDescent="0.15">
      <c r="A15" s="34"/>
      <c r="B15" s="34"/>
      <c r="C15" s="107" t="s">
        <v>98</v>
      </c>
      <c r="D15" s="47"/>
      <c r="E15" s="47"/>
      <c r="F15" s="35">
        <f t="shared" si="2"/>
        <v>0</v>
      </c>
      <c r="G15" s="35">
        <f t="shared" si="3"/>
        <v>0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5"/>
    </row>
    <row r="16" spans="1:25" ht="20.100000000000001" customHeight="1" x14ac:dyDescent="0.15">
      <c r="A16" s="34"/>
      <c r="B16" s="34"/>
      <c r="C16" s="107" t="s">
        <v>99</v>
      </c>
      <c r="D16" s="47"/>
      <c r="E16" s="47"/>
      <c r="F16" s="35">
        <f t="shared" si="2"/>
        <v>0</v>
      </c>
      <c r="G16" s="35">
        <f t="shared" si="3"/>
        <v>0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5"/>
    </row>
    <row r="17" spans="1:25" ht="20.100000000000001" customHeight="1" x14ac:dyDescent="0.15">
      <c r="A17" s="34"/>
      <c r="B17" s="34"/>
      <c r="C17" s="107" t="s">
        <v>100</v>
      </c>
      <c r="D17" s="47"/>
      <c r="E17" s="47"/>
      <c r="F17" s="35">
        <f t="shared" si="2"/>
        <v>0</v>
      </c>
      <c r="G17" s="35">
        <f t="shared" si="3"/>
        <v>0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5"/>
    </row>
    <row r="18" spans="1:25" ht="20.100000000000001" customHeight="1" x14ac:dyDescent="0.15">
      <c r="A18" s="34"/>
      <c r="B18" s="34"/>
      <c r="C18" s="107" t="s">
        <v>101</v>
      </c>
      <c r="D18" s="47"/>
      <c r="E18" s="47"/>
      <c r="F18" s="35">
        <f t="shared" si="2"/>
        <v>0</v>
      </c>
      <c r="G18" s="35">
        <f t="shared" si="3"/>
        <v>0</v>
      </c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5"/>
    </row>
    <row r="19" spans="1:25" ht="20.100000000000001" customHeight="1" x14ac:dyDescent="0.15">
      <c r="A19" s="34"/>
      <c r="B19" s="34"/>
      <c r="C19" s="107" t="s">
        <v>102</v>
      </c>
      <c r="D19" s="47"/>
      <c r="E19" s="47"/>
      <c r="F19" s="35">
        <f t="shared" si="2"/>
        <v>0</v>
      </c>
      <c r="G19" s="35">
        <f t="shared" si="3"/>
        <v>0</v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5"/>
    </row>
    <row r="20" spans="1:25" ht="20.100000000000001" customHeight="1" x14ac:dyDescent="0.15">
      <c r="A20" s="34"/>
      <c r="B20" s="34"/>
      <c r="C20" s="107" t="s">
        <v>103</v>
      </c>
      <c r="D20" s="47"/>
      <c r="E20" s="47"/>
      <c r="F20" s="35">
        <f t="shared" si="2"/>
        <v>0</v>
      </c>
      <c r="G20" s="35">
        <f t="shared" si="3"/>
        <v>0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5"/>
    </row>
    <row r="21" spans="1:25" ht="20.100000000000001" customHeight="1" x14ac:dyDescent="0.15">
      <c r="A21" s="34"/>
      <c r="B21" s="34"/>
      <c r="C21" s="107" t="s">
        <v>104</v>
      </c>
      <c r="D21" s="47"/>
      <c r="E21" s="47"/>
      <c r="F21" s="35">
        <f t="shared" si="2"/>
        <v>0</v>
      </c>
      <c r="G21" s="35">
        <f t="shared" si="3"/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5"/>
    </row>
    <row r="22" spans="1:25" ht="20.100000000000001" customHeight="1" x14ac:dyDescent="0.15">
      <c r="A22" s="34"/>
      <c r="B22" s="34"/>
      <c r="C22" s="107" t="s">
        <v>105</v>
      </c>
      <c r="D22" s="47"/>
      <c r="E22" s="47"/>
      <c r="F22" s="35">
        <f t="shared" si="2"/>
        <v>0</v>
      </c>
      <c r="G22" s="35">
        <f t="shared" si="3"/>
        <v>0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5"/>
    </row>
    <row r="23" spans="1:25" ht="20.100000000000001" customHeight="1" x14ac:dyDescent="0.15">
      <c r="A23" s="34"/>
      <c r="B23" s="34"/>
      <c r="C23" s="107" t="s">
        <v>106</v>
      </c>
      <c r="D23" s="47"/>
      <c r="E23" s="47"/>
      <c r="F23" s="35">
        <f t="shared" si="2"/>
        <v>0</v>
      </c>
      <c r="G23" s="35">
        <f t="shared" si="3"/>
        <v>0</v>
      </c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5"/>
    </row>
    <row r="24" spans="1:25" ht="20.100000000000001" customHeight="1" x14ac:dyDescent="0.15">
      <c r="A24" s="34"/>
      <c r="B24" s="34"/>
      <c r="C24" s="107" t="s">
        <v>107</v>
      </c>
      <c r="D24" s="47"/>
      <c r="E24" s="47"/>
      <c r="F24" s="35">
        <f t="shared" si="2"/>
        <v>0</v>
      </c>
      <c r="G24" s="35">
        <f t="shared" si="3"/>
        <v>0</v>
      </c>
      <c r="H24" s="46"/>
      <c r="I24" s="46"/>
      <c r="J24" s="46"/>
      <c r="K24" s="46"/>
      <c r="L24" s="46">
        <v>0</v>
      </c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5"/>
    </row>
    <row r="25" spans="1:25" ht="20.100000000000001" customHeight="1" x14ac:dyDescent="0.15">
      <c r="A25" s="34"/>
      <c r="B25" s="34"/>
      <c r="C25" s="107" t="s">
        <v>108</v>
      </c>
      <c r="D25" s="47"/>
      <c r="E25" s="47"/>
      <c r="F25" s="35">
        <f t="shared" si="2"/>
        <v>0</v>
      </c>
      <c r="G25" s="35">
        <f t="shared" si="3"/>
        <v>0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5"/>
    </row>
    <row r="26" spans="1:25" ht="20.100000000000001" customHeight="1" x14ac:dyDescent="0.15">
      <c r="A26" s="34"/>
      <c r="B26" s="34"/>
      <c r="C26" s="107" t="s">
        <v>109</v>
      </c>
      <c r="D26" s="47"/>
      <c r="E26" s="47"/>
      <c r="F26" s="35">
        <f t="shared" si="2"/>
        <v>0</v>
      </c>
      <c r="G26" s="35">
        <f t="shared" si="3"/>
        <v>0</v>
      </c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5"/>
    </row>
    <row r="27" spans="1:25" ht="20.100000000000001" customHeight="1" x14ac:dyDescent="0.15">
      <c r="A27" s="34"/>
      <c r="B27" s="34"/>
      <c r="C27" s="107" t="s">
        <v>110</v>
      </c>
      <c r="D27" s="47"/>
      <c r="E27" s="47"/>
      <c r="F27" s="35">
        <f t="shared" si="2"/>
        <v>0</v>
      </c>
      <c r="G27" s="35">
        <f t="shared" si="3"/>
        <v>0</v>
      </c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5"/>
    </row>
    <row r="28" spans="1:25" ht="20.100000000000001" customHeight="1" x14ac:dyDescent="0.15">
      <c r="A28" s="34"/>
      <c r="B28" s="34"/>
      <c r="C28" s="107" t="s">
        <v>111</v>
      </c>
      <c r="D28" s="47"/>
      <c r="E28" s="47"/>
      <c r="F28" s="35">
        <f t="shared" si="2"/>
        <v>0</v>
      </c>
      <c r="G28" s="35">
        <f t="shared" si="3"/>
        <v>0</v>
      </c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5"/>
    </row>
    <row r="29" spans="1:25" ht="20.100000000000001" customHeight="1" x14ac:dyDescent="0.15">
      <c r="A29" s="34"/>
      <c r="B29" s="34"/>
      <c r="C29" s="107" t="s">
        <v>112</v>
      </c>
      <c r="D29" s="47"/>
      <c r="E29" s="47"/>
      <c r="F29" s="35">
        <f t="shared" si="2"/>
        <v>0</v>
      </c>
      <c r="G29" s="35">
        <f t="shared" si="3"/>
        <v>0</v>
      </c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5"/>
    </row>
    <row r="30" spans="1:25" ht="20.100000000000001" customHeight="1" x14ac:dyDescent="0.15">
      <c r="A30" s="34"/>
      <c r="B30" s="34"/>
      <c r="C30" s="107" t="s">
        <v>113</v>
      </c>
      <c r="D30" s="47"/>
      <c r="E30" s="47"/>
      <c r="F30" s="35">
        <f t="shared" si="2"/>
        <v>0</v>
      </c>
      <c r="G30" s="35">
        <f t="shared" si="3"/>
        <v>0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5"/>
    </row>
    <row r="31" spans="1:25" ht="20.100000000000001" customHeight="1" x14ac:dyDescent="0.15">
      <c r="A31" s="34"/>
      <c r="B31" s="34"/>
      <c r="C31" s="107" t="s">
        <v>114</v>
      </c>
      <c r="D31" s="47"/>
      <c r="E31" s="47"/>
      <c r="F31" s="35">
        <f t="shared" si="2"/>
        <v>0</v>
      </c>
      <c r="G31" s="35">
        <f t="shared" si="3"/>
        <v>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5"/>
    </row>
    <row r="32" spans="1:25" ht="20.100000000000001" customHeight="1" x14ac:dyDescent="0.15">
      <c r="A32" s="34"/>
      <c r="B32" s="34"/>
      <c r="C32" s="107" t="s">
        <v>115</v>
      </c>
      <c r="D32" s="47"/>
      <c r="E32" s="47"/>
      <c r="F32" s="35">
        <f t="shared" si="2"/>
        <v>0</v>
      </c>
      <c r="G32" s="35">
        <f t="shared" si="3"/>
        <v>0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5"/>
    </row>
    <row r="33" spans="1:25" ht="20.100000000000001" customHeight="1" x14ac:dyDescent="0.15">
      <c r="A33" s="34"/>
      <c r="B33" s="34"/>
      <c r="C33" s="107" t="s">
        <v>116</v>
      </c>
      <c r="D33" s="47"/>
      <c r="E33" s="47"/>
      <c r="F33" s="35">
        <f t="shared" si="2"/>
        <v>0</v>
      </c>
      <c r="G33" s="35">
        <f t="shared" si="3"/>
        <v>0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5"/>
    </row>
    <row r="34" spans="1:25" ht="20.100000000000001" customHeight="1" x14ac:dyDescent="0.15">
      <c r="A34" s="34"/>
      <c r="B34" s="34"/>
      <c r="C34" s="107" t="s">
        <v>117</v>
      </c>
      <c r="D34" s="47"/>
      <c r="E34" s="47"/>
      <c r="F34" s="35">
        <f t="shared" si="2"/>
        <v>0</v>
      </c>
      <c r="G34" s="35">
        <f t="shared" si="3"/>
        <v>0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5"/>
    </row>
    <row r="35" spans="1:25" ht="20.100000000000001" customHeight="1" x14ac:dyDescent="0.15">
      <c r="A35" s="34"/>
      <c r="B35" s="34"/>
      <c r="C35" s="107" t="s">
        <v>118</v>
      </c>
      <c r="D35" s="47"/>
      <c r="E35" s="47"/>
      <c r="F35" s="35">
        <f t="shared" si="2"/>
        <v>0</v>
      </c>
      <c r="G35" s="35">
        <f t="shared" si="3"/>
        <v>0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5"/>
    </row>
    <row r="36" spans="1:25" ht="20.100000000000001" customHeight="1" x14ac:dyDescent="0.15">
      <c r="A36" s="34"/>
      <c r="B36" s="34"/>
      <c r="C36" s="107" t="s">
        <v>119</v>
      </c>
      <c r="D36" s="47"/>
      <c r="E36" s="47"/>
      <c r="F36" s="35">
        <f t="shared" si="2"/>
        <v>0</v>
      </c>
      <c r="G36" s="35">
        <f t="shared" si="3"/>
        <v>0</v>
      </c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5"/>
    </row>
    <row r="37" spans="1:25" ht="15" x14ac:dyDescent="0.15">
      <c r="A37" s="76" t="s">
        <v>120</v>
      </c>
      <c r="B37" s="76"/>
      <c r="C37" s="76"/>
      <c r="D37" s="76"/>
      <c r="E37" s="36"/>
      <c r="F37" s="34">
        <f t="shared" ref="F37:N37" si="4">SUM(F6:F36)</f>
        <v>7</v>
      </c>
      <c r="G37" s="49">
        <f t="shared" si="4"/>
        <v>1</v>
      </c>
      <c r="H37" s="50">
        <f t="shared" si="4"/>
        <v>1</v>
      </c>
      <c r="I37" s="50">
        <f t="shared" si="4"/>
        <v>0</v>
      </c>
      <c r="J37" s="50">
        <f t="shared" si="4"/>
        <v>0</v>
      </c>
      <c r="K37" s="50">
        <f t="shared" si="4"/>
        <v>0</v>
      </c>
      <c r="L37" s="50">
        <f t="shared" si="4"/>
        <v>0</v>
      </c>
      <c r="M37" s="50">
        <f t="shared" si="4"/>
        <v>0</v>
      </c>
      <c r="N37" s="50">
        <f t="shared" si="4"/>
        <v>0</v>
      </c>
      <c r="O37" s="50">
        <f t="shared" ref="O37:X37" si="5">SUM(O6:O36)</f>
        <v>0</v>
      </c>
      <c r="P37" s="50"/>
      <c r="Q37" s="50">
        <f t="shared" si="5"/>
        <v>2</v>
      </c>
      <c r="R37" s="50">
        <f t="shared" si="5"/>
        <v>2</v>
      </c>
      <c r="S37" s="50">
        <f t="shared" si="5"/>
        <v>0</v>
      </c>
      <c r="T37" s="50">
        <f t="shared" si="5"/>
        <v>0</v>
      </c>
      <c r="U37" s="50">
        <f t="shared" si="5"/>
        <v>0</v>
      </c>
      <c r="V37" s="50">
        <f t="shared" si="5"/>
        <v>1</v>
      </c>
      <c r="W37" s="50">
        <f t="shared" si="5"/>
        <v>1</v>
      </c>
      <c r="X37" s="50">
        <f t="shared" si="5"/>
        <v>0</v>
      </c>
      <c r="Y37" s="48"/>
    </row>
    <row r="38" spans="1:25" ht="31.5" customHeight="1" x14ac:dyDescent="0.15">
      <c r="G38" s="108" t="s">
        <v>157</v>
      </c>
      <c r="H38" s="108"/>
      <c r="I38" s="108"/>
      <c r="J38" s="108"/>
      <c r="K38" s="108"/>
      <c r="L38" s="108"/>
      <c r="M38" s="108"/>
      <c r="N38" s="108"/>
      <c r="T38" s="108" t="s">
        <v>156</v>
      </c>
      <c r="U38" s="108"/>
      <c r="V38" s="108"/>
      <c r="W38" s="108"/>
    </row>
  </sheetData>
  <mergeCells count="22">
    <mergeCell ref="T38:W38"/>
    <mergeCell ref="G38:N38"/>
    <mergeCell ref="A37:D37"/>
    <mergeCell ref="U4:U5"/>
    <mergeCell ref="Q4:Q5"/>
    <mergeCell ref="R4:R5"/>
    <mergeCell ref="A3:C4"/>
    <mergeCell ref="S4:S5"/>
    <mergeCell ref="G4:N4"/>
    <mergeCell ref="O4:O5"/>
    <mergeCell ref="C2:Y2"/>
    <mergeCell ref="D3:D5"/>
    <mergeCell ref="E3:E5"/>
    <mergeCell ref="F3:F5"/>
    <mergeCell ref="G3:S3"/>
    <mergeCell ref="T3:W3"/>
    <mergeCell ref="Y3:Y5"/>
    <mergeCell ref="P4:P5"/>
    <mergeCell ref="V4:V5"/>
    <mergeCell ref="W4:W5"/>
    <mergeCell ref="X4:X5"/>
    <mergeCell ref="T4:T5"/>
  </mergeCells>
  <phoneticPr fontId="4" type="noConversion"/>
  <conditionalFormatting sqref="F7:G36">
    <cfRule type="cellIs" dxfId="7" priority="2" operator="greaterThan">
      <formula>24</formula>
    </cfRule>
  </conditionalFormatting>
  <conditionalFormatting sqref="F6:G6">
    <cfRule type="cellIs" dxfId="6" priority="1" operator="greaterThan">
      <formula>24</formula>
    </cfRule>
  </conditionalFormatting>
  <dataValidations count="1">
    <dataValidation type="decimal" operator="lessThanOrEqual" allowBlank="1" showInputMessage="1" showErrorMessage="1" sqref="H6:X36">
      <formula1>24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showZeros="0" workbookViewId="0">
      <pane xSplit="1" ySplit="5" topLeftCell="B6" activePane="bottomRight" state="frozen"/>
      <selection sqref="A1:XFD1048576"/>
      <selection pane="topRight" sqref="A1:XFD1048576"/>
      <selection pane="bottomLeft" sqref="A1:XFD1048576"/>
      <selection pane="bottomRight" activeCell="V13" sqref="V13"/>
    </sheetView>
  </sheetViews>
  <sheetFormatPr defaultColWidth="9" defaultRowHeight="13.5" x14ac:dyDescent="0.15"/>
  <cols>
    <col min="1" max="3" width="5" style="30" customWidth="1"/>
    <col min="4" max="4" width="25.625" style="30" customWidth="1"/>
    <col min="5" max="5" width="10.125" style="30" customWidth="1"/>
    <col min="6" max="6" width="7.625" style="33" customWidth="1"/>
    <col min="7" max="7" width="8.625" style="30" customWidth="1"/>
    <col min="8" max="8" width="9" style="30" customWidth="1"/>
    <col min="9" max="9" width="8.375" style="30" customWidth="1"/>
    <col min="10" max="10" width="10.5" style="30" customWidth="1"/>
    <col min="11" max="11" width="8.625" style="33" customWidth="1"/>
    <col min="12" max="14" width="8.625" style="30" customWidth="1"/>
    <col min="15" max="16" width="8.5" style="30" customWidth="1"/>
    <col min="17" max="19" width="8.625" style="30" customWidth="1"/>
    <col min="20" max="20" width="9.875" style="30" customWidth="1"/>
    <col min="21" max="21" width="9.125" style="30" customWidth="1"/>
    <col min="22" max="22" width="8.125" style="30" customWidth="1"/>
    <col min="23" max="26" width="8.625" style="30" customWidth="1"/>
    <col min="27" max="16384" width="9" style="30"/>
  </cols>
  <sheetData>
    <row r="1" spans="1:26" ht="22.5" customHeight="1" x14ac:dyDescent="0.15">
      <c r="A1" s="30" t="s">
        <v>159</v>
      </c>
    </row>
    <row r="2" spans="1:26" ht="36" customHeight="1" x14ac:dyDescent="0.15">
      <c r="A2" s="65" t="s">
        <v>153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ht="22.5" customHeight="1" x14ac:dyDescent="0.15">
      <c r="A3" s="78" t="s">
        <v>0</v>
      </c>
      <c r="B3" s="79"/>
      <c r="C3" s="80"/>
      <c r="D3" s="66" t="s">
        <v>13</v>
      </c>
      <c r="E3" s="66" t="s">
        <v>126</v>
      </c>
      <c r="F3" s="68" t="s">
        <v>137</v>
      </c>
      <c r="G3" s="69" t="s">
        <v>24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1"/>
      <c r="U3" s="63" t="s">
        <v>78</v>
      </c>
      <c r="V3" s="63"/>
      <c r="W3" s="63"/>
      <c r="X3" s="63"/>
      <c r="Y3" s="36" t="s">
        <v>79</v>
      </c>
      <c r="Z3" s="72" t="s">
        <v>2</v>
      </c>
    </row>
    <row r="4" spans="1:26" ht="21" customHeight="1" x14ac:dyDescent="0.15">
      <c r="A4" s="81"/>
      <c r="B4" s="82"/>
      <c r="C4" s="83"/>
      <c r="D4" s="67"/>
      <c r="E4" s="67"/>
      <c r="F4" s="68"/>
      <c r="G4" s="66" t="s">
        <v>10</v>
      </c>
      <c r="H4" s="66"/>
      <c r="I4" s="66"/>
      <c r="J4" s="66"/>
      <c r="K4" s="66"/>
      <c r="L4" s="66"/>
      <c r="M4" s="66"/>
      <c r="N4" s="66"/>
      <c r="O4" s="72" t="s">
        <v>129</v>
      </c>
      <c r="P4" s="66" t="s">
        <v>127</v>
      </c>
      <c r="Q4" s="72" t="s">
        <v>11</v>
      </c>
      <c r="R4" s="66" t="s">
        <v>12</v>
      </c>
      <c r="S4" s="72" t="s">
        <v>15</v>
      </c>
      <c r="T4" s="72" t="s">
        <v>67</v>
      </c>
      <c r="U4" s="72" t="s">
        <v>20</v>
      </c>
      <c r="V4" s="72" t="s">
        <v>21</v>
      </c>
      <c r="W4" s="72" t="s">
        <v>17</v>
      </c>
      <c r="X4" s="72" t="s">
        <v>18</v>
      </c>
      <c r="Y4" s="72" t="s">
        <v>23</v>
      </c>
      <c r="Z4" s="73"/>
    </row>
    <row r="5" spans="1:26" ht="31.5" customHeight="1" x14ac:dyDescent="0.15">
      <c r="A5" s="40" t="s">
        <v>68</v>
      </c>
      <c r="B5" s="40" t="s">
        <v>69</v>
      </c>
      <c r="C5" s="40" t="s">
        <v>70</v>
      </c>
      <c r="D5" s="67"/>
      <c r="E5" s="67"/>
      <c r="F5" s="68"/>
      <c r="G5" s="40" t="s">
        <v>60</v>
      </c>
      <c r="H5" s="41" t="s">
        <v>3</v>
      </c>
      <c r="I5" s="41" t="s">
        <v>5</v>
      </c>
      <c r="J5" s="41" t="s">
        <v>4</v>
      </c>
      <c r="K5" s="41" t="s">
        <v>8</v>
      </c>
      <c r="L5" s="41" t="s">
        <v>7</v>
      </c>
      <c r="M5" s="41" t="s">
        <v>9</v>
      </c>
      <c r="N5" s="41" t="s">
        <v>6</v>
      </c>
      <c r="O5" s="74"/>
      <c r="P5" s="75"/>
      <c r="Q5" s="74"/>
      <c r="R5" s="66"/>
      <c r="S5" s="74"/>
      <c r="T5" s="74"/>
      <c r="U5" s="74"/>
      <c r="V5" s="73"/>
      <c r="W5" s="74"/>
      <c r="X5" s="74"/>
      <c r="Y5" s="74"/>
      <c r="Z5" s="74"/>
    </row>
    <row r="6" spans="1:26" ht="20.100000000000001" customHeight="1" x14ac:dyDescent="0.15">
      <c r="A6" s="107" t="s">
        <v>71</v>
      </c>
      <c r="B6" s="107" t="s">
        <v>72</v>
      </c>
      <c r="C6" s="107" t="s">
        <v>125</v>
      </c>
      <c r="D6" s="35" t="s">
        <v>25</v>
      </c>
      <c r="E6" s="37" t="s">
        <v>145</v>
      </c>
      <c r="F6" s="35">
        <f>IF(SUM(H6:Y6)&lt;24*31,SUM(H6:Y6),"-")</f>
        <v>645</v>
      </c>
      <c r="G6" s="35">
        <f>IF(SUM(H6:N6)&lt;24*31,SUM(H6:N6),"-")</f>
        <v>240</v>
      </c>
      <c r="H6" s="42">
        <v>240</v>
      </c>
      <c r="I6" s="42"/>
      <c r="J6" s="42"/>
      <c r="K6" s="42"/>
      <c r="L6" s="42"/>
      <c r="M6" s="42"/>
      <c r="N6" s="42"/>
      <c r="O6" s="42"/>
      <c r="P6" s="57"/>
      <c r="Q6" s="42">
        <v>300</v>
      </c>
      <c r="R6" s="42">
        <v>1</v>
      </c>
      <c r="S6" s="42">
        <v>1</v>
      </c>
      <c r="T6" s="42"/>
      <c r="U6" s="42"/>
      <c r="V6" s="42"/>
      <c r="W6" s="42">
        <v>2</v>
      </c>
      <c r="X6" s="42">
        <v>1</v>
      </c>
      <c r="Y6" s="43">
        <v>100</v>
      </c>
      <c r="Z6" s="43"/>
    </row>
    <row r="7" spans="1:26" ht="20.100000000000001" customHeight="1" x14ac:dyDescent="0.15">
      <c r="A7" s="107" t="s">
        <v>71</v>
      </c>
      <c r="B7" s="107" t="s">
        <v>72</v>
      </c>
      <c r="C7" s="107" t="s">
        <v>144</v>
      </c>
      <c r="D7" s="35" t="s">
        <v>25</v>
      </c>
      <c r="E7" s="37" t="s">
        <v>122</v>
      </c>
      <c r="F7" s="35">
        <f>IF(SUM(H7:X7)&lt;24*31,SUM(H7:Y7),"-")</f>
        <v>718</v>
      </c>
      <c r="G7" s="35">
        <f>IF(SUM(H7:N7)&lt;24*31,SUM(H7:N7),"-")</f>
        <v>300</v>
      </c>
      <c r="H7" s="42">
        <v>300</v>
      </c>
      <c r="I7" s="42">
        <v>0</v>
      </c>
      <c r="J7" s="42"/>
      <c r="K7" s="42"/>
      <c r="L7" s="42"/>
      <c r="M7" s="42"/>
      <c r="N7" s="42">
        <v>0</v>
      </c>
      <c r="O7" s="42">
        <v>0</v>
      </c>
      <c r="P7" s="42">
        <v>260</v>
      </c>
      <c r="Q7" s="42">
        <v>100</v>
      </c>
      <c r="R7" s="42">
        <v>2</v>
      </c>
      <c r="S7" s="42">
        <v>0</v>
      </c>
      <c r="T7" s="42">
        <v>2</v>
      </c>
      <c r="U7" s="42">
        <v>2</v>
      </c>
      <c r="V7" s="42">
        <v>1</v>
      </c>
      <c r="W7" s="42">
        <v>1</v>
      </c>
      <c r="X7" s="42">
        <v>0</v>
      </c>
      <c r="Y7" s="43">
        <v>50</v>
      </c>
    </row>
    <row r="8" spans="1:26" ht="20.100000000000001" customHeight="1" x14ac:dyDescent="0.15">
      <c r="A8" s="107" t="s">
        <v>71</v>
      </c>
      <c r="B8" s="107" t="s">
        <v>72</v>
      </c>
      <c r="C8" s="107" t="s">
        <v>125</v>
      </c>
      <c r="D8" s="35" t="s">
        <v>27</v>
      </c>
      <c r="E8" s="37" t="s">
        <v>123</v>
      </c>
      <c r="F8" s="35">
        <f t="shared" ref="F8:F34" si="0">IF(SUM(H8:Y8)&lt;24*31,SUM(H8:Y8),"-")</f>
        <v>704</v>
      </c>
      <c r="G8" s="35">
        <f t="shared" ref="G8:G34" si="1">IF(SUM(H8:N8)&lt;24*31,SUM(H8:N8),"-")</f>
        <v>200</v>
      </c>
      <c r="H8" s="42"/>
      <c r="I8" s="42">
        <v>200</v>
      </c>
      <c r="J8" s="42"/>
      <c r="K8" s="42"/>
      <c r="L8" s="42"/>
      <c r="M8" s="42"/>
      <c r="N8" s="42"/>
      <c r="O8" s="42"/>
      <c r="P8" s="57">
        <v>300</v>
      </c>
      <c r="Q8" s="42">
        <v>100</v>
      </c>
      <c r="R8" s="42">
        <v>1</v>
      </c>
      <c r="S8" s="42">
        <v>1</v>
      </c>
      <c r="T8" s="42"/>
      <c r="U8" s="42"/>
      <c r="V8" s="42"/>
      <c r="W8" s="42">
        <v>1</v>
      </c>
      <c r="X8" s="42">
        <v>1</v>
      </c>
      <c r="Y8" s="43">
        <v>100</v>
      </c>
      <c r="Z8" s="43"/>
    </row>
    <row r="9" spans="1:26" ht="20.100000000000001" customHeight="1" x14ac:dyDescent="0.15">
      <c r="A9" s="107" t="s">
        <v>71</v>
      </c>
      <c r="B9" s="107" t="s">
        <v>72</v>
      </c>
      <c r="C9" s="107" t="s">
        <v>125</v>
      </c>
      <c r="D9" s="35" t="s">
        <v>27</v>
      </c>
      <c r="E9" s="37" t="s">
        <v>146</v>
      </c>
      <c r="F9" s="35">
        <f t="shared" ref="F9" si="2">IF(SUM(H9:Y9)&lt;24*31,SUM(H9:Y9),"-")</f>
        <v>724</v>
      </c>
      <c r="G9" s="35">
        <f t="shared" ref="G9" si="3">IF(SUM(H9:N9)&lt;24*31,SUM(H9:N9),"-")</f>
        <v>300</v>
      </c>
      <c r="H9" s="42"/>
      <c r="I9" s="42">
        <v>300</v>
      </c>
      <c r="J9" s="42"/>
      <c r="K9" s="42"/>
      <c r="L9" s="42"/>
      <c r="M9" s="42"/>
      <c r="N9" s="42"/>
      <c r="O9" s="42"/>
      <c r="P9" s="57">
        <v>300</v>
      </c>
      <c r="Q9" s="42">
        <v>100</v>
      </c>
      <c r="R9" s="42">
        <v>1</v>
      </c>
      <c r="S9" s="42">
        <v>1</v>
      </c>
      <c r="T9" s="42"/>
      <c r="U9" s="42"/>
      <c r="V9" s="42"/>
      <c r="W9" s="42">
        <v>1</v>
      </c>
      <c r="X9" s="42">
        <v>1</v>
      </c>
      <c r="Y9" s="43">
        <v>20</v>
      </c>
      <c r="Z9" s="43"/>
    </row>
    <row r="10" spans="1:26" ht="20.100000000000001" customHeight="1" x14ac:dyDescent="0.15">
      <c r="A10" s="107" t="s">
        <v>71</v>
      </c>
      <c r="B10" s="107" t="s">
        <v>72</v>
      </c>
      <c r="C10" s="107" t="s">
        <v>125</v>
      </c>
      <c r="D10" s="37" t="s">
        <v>59</v>
      </c>
      <c r="E10" s="37" t="s">
        <v>124</v>
      </c>
      <c r="F10" s="35">
        <f t="shared" si="0"/>
        <v>735</v>
      </c>
      <c r="G10" s="35">
        <f t="shared" si="1"/>
        <v>200</v>
      </c>
      <c r="H10" s="42"/>
      <c r="I10" s="42"/>
      <c r="J10" s="42">
        <v>200</v>
      </c>
      <c r="K10" s="42"/>
      <c r="L10" s="42"/>
      <c r="M10" s="42"/>
      <c r="N10" s="42"/>
      <c r="O10" s="42"/>
      <c r="P10" s="42"/>
      <c r="Q10" s="42">
        <v>200</v>
      </c>
      <c r="R10" s="42">
        <v>200</v>
      </c>
      <c r="S10" s="42">
        <v>100</v>
      </c>
      <c r="T10" s="42"/>
      <c r="U10" s="42">
        <v>2</v>
      </c>
      <c r="V10" s="42">
        <v>1</v>
      </c>
      <c r="W10" s="42">
        <v>1</v>
      </c>
      <c r="X10" s="42">
        <v>1</v>
      </c>
      <c r="Y10" s="43">
        <v>30</v>
      </c>
      <c r="Z10" s="43"/>
    </row>
    <row r="11" spans="1:26" ht="20.100000000000001" customHeight="1" x14ac:dyDescent="0.15">
      <c r="A11" s="107" t="s">
        <v>71</v>
      </c>
      <c r="B11" s="107" t="s">
        <v>72</v>
      </c>
      <c r="C11" s="107" t="s">
        <v>125</v>
      </c>
      <c r="D11" s="35" t="s">
        <v>30</v>
      </c>
      <c r="E11" s="37" t="s">
        <v>146</v>
      </c>
      <c r="F11" s="35">
        <f t="shared" si="0"/>
        <v>734</v>
      </c>
      <c r="G11" s="35">
        <f t="shared" si="1"/>
        <v>300</v>
      </c>
      <c r="H11" s="42"/>
      <c r="I11" s="42"/>
      <c r="J11" s="42"/>
      <c r="K11" s="42">
        <v>300</v>
      </c>
      <c r="L11" s="42"/>
      <c r="M11" s="42"/>
      <c r="N11" s="42"/>
      <c r="O11" s="42"/>
      <c r="P11" s="42"/>
      <c r="Q11" s="42">
        <v>2</v>
      </c>
      <c r="R11" s="42">
        <v>100</v>
      </c>
      <c r="S11" s="42">
        <v>300</v>
      </c>
      <c r="T11" s="42"/>
      <c r="U11" s="42"/>
      <c r="V11" s="42"/>
      <c r="W11" s="42">
        <v>1</v>
      </c>
      <c r="X11" s="42">
        <v>1</v>
      </c>
      <c r="Y11" s="43">
        <v>30</v>
      </c>
      <c r="Z11" s="43"/>
    </row>
    <row r="12" spans="1:26" ht="20.100000000000001" customHeight="1" x14ac:dyDescent="0.15">
      <c r="A12" s="107" t="s">
        <v>71</v>
      </c>
      <c r="B12" s="107" t="s">
        <v>72</v>
      </c>
      <c r="C12" s="107" t="s">
        <v>125</v>
      </c>
      <c r="D12" s="35" t="s">
        <v>31</v>
      </c>
      <c r="E12" s="37" t="s">
        <v>147</v>
      </c>
      <c r="F12" s="35">
        <f t="shared" si="0"/>
        <v>603</v>
      </c>
      <c r="G12" s="35">
        <f t="shared" si="1"/>
        <v>200</v>
      </c>
      <c r="H12" s="42"/>
      <c r="I12" s="42"/>
      <c r="J12" s="42"/>
      <c r="K12" s="42"/>
      <c r="L12" s="42">
        <v>200</v>
      </c>
      <c r="M12" s="42"/>
      <c r="N12" s="42"/>
      <c r="O12" s="42"/>
      <c r="P12" s="42"/>
      <c r="Q12" s="42"/>
      <c r="R12" s="42">
        <v>1</v>
      </c>
      <c r="S12" s="42">
        <v>300</v>
      </c>
      <c r="T12" s="42"/>
      <c r="U12" s="42"/>
      <c r="V12" s="42"/>
      <c r="W12" s="42">
        <v>1</v>
      </c>
      <c r="X12" s="42">
        <v>1</v>
      </c>
      <c r="Y12" s="43">
        <v>100</v>
      </c>
      <c r="Z12" s="43"/>
    </row>
    <row r="13" spans="1:26" ht="20.100000000000001" customHeight="1" x14ac:dyDescent="0.15">
      <c r="A13" s="107" t="s">
        <v>71</v>
      </c>
      <c r="B13" s="107" t="s">
        <v>72</v>
      </c>
      <c r="C13" s="107" t="s">
        <v>125</v>
      </c>
      <c r="D13" s="35" t="s">
        <v>32</v>
      </c>
      <c r="E13" s="37" t="s">
        <v>148</v>
      </c>
      <c r="F13" s="35">
        <f t="shared" si="0"/>
        <v>732</v>
      </c>
      <c r="G13" s="35">
        <f t="shared" si="1"/>
        <v>200</v>
      </c>
      <c r="H13" s="42"/>
      <c r="I13" s="42"/>
      <c r="J13" s="42"/>
      <c r="K13" s="42"/>
      <c r="L13" s="42"/>
      <c r="M13" s="42">
        <v>200</v>
      </c>
      <c r="N13" s="42"/>
      <c r="O13" s="42"/>
      <c r="P13" s="42"/>
      <c r="Q13" s="42"/>
      <c r="R13" s="42">
        <v>200</v>
      </c>
      <c r="S13" s="42">
        <v>300</v>
      </c>
      <c r="T13" s="42"/>
      <c r="U13" s="42"/>
      <c r="V13" s="42"/>
      <c r="W13" s="42">
        <v>1</v>
      </c>
      <c r="X13" s="42">
        <v>1</v>
      </c>
      <c r="Y13" s="43">
        <v>30</v>
      </c>
      <c r="Z13" s="43"/>
    </row>
    <row r="14" spans="1:26" ht="20.100000000000001" customHeight="1" x14ac:dyDescent="0.15">
      <c r="A14" s="107" t="s">
        <v>71</v>
      </c>
      <c r="B14" s="107" t="s">
        <v>72</v>
      </c>
      <c r="C14" s="107" t="s">
        <v>125</v>
      </c>
      <c r="D14" s="35" t="s">
        <v>26</v>
      </c>
      <c r="E14" s="37" t="s">
        <v>149</v>
      </c>
      <c r="F14" s="35">
        <f t="shared" si="0"/>
        <v>702</v>
      </c>
      <c r="G14" s="35">
        <f>IF(SUM(H14:N14)&lt;24*31,SUM(H14:N14),"-")</f>
        <v>100</v>
      </c>
      <c r="H14" s="42"/>
      <c r="I14" s="42"/>
      <c r="J14" s="42"/>
      <c r="K14" s="42"/>
      <c r="L14" s="42"/>
      <c r="M14" s="42"/>
      <c r="N14" s="42">
        <v>100</v>
      </c>
      <c r="O14" s="42"/>
      <c r="P14" s="42"/>
      <c r="Q14" s="42"/>
      <c r="R14" s="42">
        <v>300</v>
      </c>
      <c r="S14" s="42">
        <v>100</v>
      </c>
      <c r="T14" s="42"/>
      <c r="U14" s="42"/>
      <c r="V14" s="42"/>
      <c r="W14" s="42">
        <v>1</v>
      </c>
      <c r="X14" s="42">
        <v>1</v>
      </c>
      <c r="Y14" s="43">
        <v>200</v>
      </c>
      <c r="Z14" s="43"/>
    </row>
    <row r="15" spans="1:26" ht="20.100000000000001" customHeight="1" x14ac:dyDescent="0.15">
      <c r="A15" s="107" t="s">
        <v>71</v>
      </c>
      <c r="B15" s="107" t="s">
        <v>72</v>
      </c>
      <c r="C15" s="107" t="s">
        <v>125</v>
      </c>
      <c r="D15" s="35" t="s">
        <v>28</v>
      </c>
      <c r="E15" s="37" t="s">
        <v>150</v>
      </c>
      <c r="F15" s="35">
        <f t="shared" si="0"/>
        <v>718</v>
      </c>
      <c r="G15" s="35">
        <f t="shared" si="1"/>
        <v>0</v>
      </c>
      <c r="H15" s="42"/>
      <c r="I15" s="42"/>
      <c r="J15" s="42"/>
      <c r="K15" s="42"/>
      <c r="L15" s="42"/>
      <c r="M15" s="42"/>
      <c r="N15" s="42"/>
      <c r="O15" s="42">
        <v>2</v>
      </c>
      <c r="P15" s="42">
        <v>4</v>
      </c>
      <c r="Q15" s="42"/>
      <c r="R15" s="42">
        <v>2</v>
      </c>
      <c r="S15" s="42">
        <v>300</v>
      </c>
      <c r="T15" s="42"/>
      <c r="U15" s="42"/>
      <c r="V15" s="42"/>
      <c r="W15" s="42">
        <v>200</v>
      </c>
      <c r="X15" s="42">
        <v>160</v>
      </c>
      <c r="Y15" s="43">
        <v>50</v>
      </c>
      <c r="Z15" s="43"/>
    </row>
    <row r="16" spans="1:26" ht="20.100000000000001" customHeight="1" x14ac:dyDescent="0.15">
      <c r="A16" s="107" t="s">
        <v>71</v>
      </c>
      <c r="B16" s="107" t="s">
        <v>72</v>
      </c>
      <c r="C16" s="107" t="s">
        <v>125</v>
      </c>
      <c r="D16" s="35" t="s">
        <v>51</v>
      </c>
      <c r="E16" s="37" t="s">
        <v>122</v>
      </c>
      <c r="F16" s="35">
        <f t="shared" si="0"/>
        <v>697</v>
      </c>
      <c r="G16" s="35">
        <f t="shared" si="1"/>
        <v>220</v>
      </c>
      <c r="H16" s="42">
        <v>50</v>
      </c>
      <c r="I16" s="42">
        <v>50</v>
      </c>
      <c r="J16" s="42">
        <v>30</v>
      </c>
      <c r="K16" s="42">
        <v>20</v>
      </c>
      <c r="L16" s="42">
        <v>20</v>
      </c>
      <c r="M16" s="42">
        <v>20</v>
      </c>
      <c r="N16" s="42">
        <v>30</v>
      </c>
      <c r="O16" s="42">
        <v>25</v>
      </c>
      <c r="P16" s="42"/>
      <c r="Q16" s="42">
        <v>10</v>
      </c>
      <c r="R16" s="42">
        <v>60</v>
      </c>
      <c r="S16" s="42">
        <v>100</v>
      </c>
      <c r="T16" s="42">
        <v>80</v>
      </c>
      <c r="U16" s="42">
        <v>1</v>
      </c>
      <c r="V16" s="42">
        <v>1</v>
      </c>
      <c r="W16" s="42">
        <v>100</v>
      </c>
      <c r="X16" s="42">
        <v>70</v>
      </c>
      <c r="Y16" s="43">
        <v>30</v>
      </c>
      <c r="Z16" s="43"/>
    </row>
    <row r="17" spans="1:26" ht="20.100000000000001" customHeight="1" x14ac:dyDescent="0.15">
      <c r="A17" s="107" t="s">
        <v>71</v>
      </c>
      <c r="B17" s="107" t="s">
        <v>72</v>
      </c>
      <c r="C17" s="107" t="s">
        <v>125</v>
      </c>
      <c r="D17" s="35" t="s">
        <v>52</v>
      </c>
      <c r="E17" s="37" t="s">
        <v>122</v>
      </c>
      <c r="F17" s="35">
        <f t="shared" si="0"/>
        <v>737</v>
      </c>
      <c r="G17" s="35">
        <f t="shared" si="1"/>
        <v>245</v>
      </c>
      <c r="H17" s="42">
        <v>60</v>
      </c>
      <c r="I17" s="42">
        <v>40</v>
      </c>
      <c r="J17" s="42">
        <v>20</v>
      </c>
      <c r="K17" s="42">
        <v>30</v>
      </c>
      <c r="L17" s="42">
        <v>35</v>
      </c>
      <c r="M17" s="42">
        <v>25</v>
      </c>
      <c r="N17" s="42">
        <v>35</v>
      </c>
      <c r="O17" s="42"/>
      <c r="P17" s="42"/>
      <c r="Q17" s="42">
        <v>80</v>
      </c>
      <c r="R17" s="42">
        <v>50</v>
      </c>
      <c r="S17" s="42">
        <v>150</v>
      </c>
      <c r="T17" s="42">
        <v>30</v>
      </c>
      <c r="U17" s="42">
        <v>1</v>
      </c>
      <c r="V17" s="42">
        <v>1</v>
      </c>
      <c r="W17" s="42">
        <v>80</v>
      </c>
      <c r="X17" s="42">
        <v>60</v>
      </c>
      <c r="Y17" s="43">
        <v>40</v>
      </c>
      <c r="Z17" s="43"/>
    </row>
    <row r="18" spans="1:26" ht="20.100000000000001" customHeight="1" x14ac:dyDescent="0.15">
      <c r="A18" s="107" t="s">
        <v>71</v>
      </c>
      <c r="B18" s="107" t="s">
        <v>90</v>
      </c>
      <c r="C18" s="107" t="s">
        <v>151</v>
      </c>
      <c r="D18" s="35" t="s">
        <v>25</v>
      </c>
      <c r="E18" s="37" t="s">
        <v>121</v>
      </c>
      <c r="F18" s="35">
        <f>IF(SUM(H18:Y18)&lt;24*31,SUM(H18:Y18),"-")</f>
        <v>645</v>
      </c>
      <c r="G18" s="35">
        <f>IF(SUM(H18:N18)&lt;24*31,SUM(H18:N18),"-")</f>
        <v>240</v>
      </c>
      <c r="H18" s="42">
        <v>240</v>
      </c>
      <c r="I18" s="42"/>
      <c r="J18" s="42"/>
      <c r="K18" s="42"/>
      <c r="L18" s="42"/>
      <c r="M18" s="42"/>
      <c r="N18" s="42"/>
      <c r="O18" s="42"/>
      <c r="P18" s="58"/>
      <c r="Q18" s="42">
        <v>300</v>
      </c>
      <c r="R18" s="42">
        <v>1</v>
      </c>
      <c r="S18" s="42">
        <v>1</v>
      </c>
      <c r="T18" s="42"/>
      <c r="U18" s="42"/>
      <c r="V18" s="42"/>
      <c r="W18" s="42">
        <v>2</v>
      </c>
      <c r="X18" s="42">
        <v>1</v>
      </c>
      <c r="Y18" s="43">
        <v>100</v>
      </c>
      <c r="Z18" s="43"/>
    </row>
    <row r="19" spans="1:26" ht="20.100000000000001" customHeight="1" x14ac:dyDescent="0.15">
      <c r="A19" s="107" t="s">
        <v>71</v>
      </c>
      <c r="B19" s="107" t="s">
        <v>90</v>
      </c>
      <c r="C19" s="107" t="s">
        <v>151</v>
      </c>
      <c r="D19" s="35" t="s">
        <v>27</v>
      </c>
      <c r="E19" s="37" t="s">
        <v>123</v>
      </c>
      <c r="F19" s="35">
        <f t="shared" ref="F19" si="4">IF(SUM(H19:Y19)&lt;24*31,SUM(H19:Y19),"-")</f>
        <v>704</v>
      </c>
      <c r="G19" s="35">
        <f t="shared" ref="G19" si="5">IF(SUM(H19:N19)&lt;24*31,SUM(H19:N19),"-")</f>
        <v>200</v>
      </c>
      <c r="H19" s="42"/>
      <c r="I19" s="42">
        <v>200</v>
      </c>
      <c r="J19" s="42"/>
      <c r="K19" s="42"/>
      <c r="L19" s="42"/>
      <c r="M19" s="42"/>
      <c r="N19" s="42"/>
      <c r="O19" s="42"/>
      <c r="P19" s="58">
        <v>300</v>
      </c>
      <c r="Q19" s="42">
        <v>100</v>
      </c>
      <c r="R19" s="42">
        <v>1</v>
      </c>
      <c r="S19" s="42">
        <v>1</v>
      </c>
      <c r="T19" s="42"/>
      <c r="U19" s="42"/>
      <c r="V19" s="42"/>
      <c r="W19" s="42">
        <v>1</v>
      </c>
      <c r="X19" s="42">
        <v>1</v>
      </c>
      <c r="Y19" s="43">
        <v>100</v>
      </c>
      <c r="Z19" s="43"/>
    </row>
    <row r="20" spans="1:26" ht="20.100000000000001" customHeight="1" x14ac:dyDescent="0.15">
      <c r="A20" s="107" t="s">
        <v>71</v>
      </c>
      <c r="B20" s="107"/>
      <c r="C20" s="107"/>
      <c r="D20" s="37"/>
      <c r="E20" s="37"/>
      <c r="F20" s="35">
        <f t="shared" si="0"/>
        <v>0</v>
      </c>
      <c r="G20" s="35">
        <f t="shared" si="1"/>
        <v>0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3"/>
      <c r="Z20" s="43"/>
    </row>
    <row r="21" spans="1:26" ht="20.100000000000001" customHeight="1" x14ac:dyDescent="0.15">
      <c r="A21" s="107" t="s">
        <v>71</v>
      </c>
      <c r="B21" s="107"/>
      <c r="C21" s="107"/>
      <c r="D21" s="37"/>
      <c r="E21" s="37"/>
      <c r="F21" s="35">
        <f t="shared" si="0"/>
        <v>0</v>
      </c>
      <c r="G21" s="35">
        <f t="shared" si="1"/>
        <v>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3"/>
      <c r="Z21" s="43"/>
    </row>
    <row r="22" spans="1:26" ht="20.100000000000001" customHeight="1" x14ac:dyDescent="0.15">
      <c r="A22" s="107" t="s">
        <v>71</v>
      </c>
      <c r="B22" s="107"/>
      <c r="C22" s="107"/>
      <c r="D22" s="37"/>
      <c r="E22" s="37"/>
      <c r="F22" s="35">
        <f t="shared" si="0"/>
        <v>0</v>
      </c>
      <c r="G22" s="35">
        <f t="shared" si="1"/>
        <v>0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3"/>
      <c r="Z22" s="43"/>
    </row>
    <row r="23" spans="1:26" ht="20.100000000000001" customHeight="1" x14ac:dyDescent="0.15">
      <c r="A23" s="107" t="s">
        <v>71</v>
      </c>
      <c r="B23" s="107"/>
      <c r="C23" s="107"/>
      <c r="D23" s="37"/>
      <c r="E23" s="37"/>
      <c r="F23" s="35">
        <f t="shared" si="0"/>
        <v>0</v>
      </c>
      <c r="G23" s="35">
        <f t="shared" si="1"/>
        <v>0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3"/>
      <c r="Z23" s="43"/>
    </row>
    <row r="24" spans="1:26" ht="20.100000000000001" customHeight="1" x14ac:dyDescent="0.15">
      <c r="A24" s="107" t="s">
        <v>71</v>
      </c>
      <c r="B24" s="107"/>
      <c r="C24" s="107"/>
      <c r="D24" s="37"/>
      <c r="E24" s="37"/>
      <c r="F24" s="35">
        <f t="shared" si="0"/>
        <v>0</v>
      </c>
      <c r="G24" s="35">
        <f t="shared" si="1"/>
        <v>0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3"/>
      <c r="Z24" s="43"/>
    </row>
    <row r="25" spans="1:26" ht="20.100000000000001" customHeight="1" x14ac:dyDescent="0.15">
      <c r="A25" s="107" t="s">
        <v>71</v>
      </c>
      <c r="B25" s="107"/>
      <c r="C25" s="107"/>
      <c r="D25" s="37"/>
      <c r="E25" s="37"/>
      <c r="F25" s="35">
        <f t="shared" si="0"/>
        <v>0</v>
      </c>
      <c r="G25" s="35">
        <f t="shared" si="1"/>
        <v>0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3"/>
      <c r="Z25" s="43"/>
    </row>
    <row r="26" spans="1:26" ht="20.100000000000001" customHeight="1" x14ac:dyDescent="0.15">
      <c r="A26" s="107" t="s">
        <v>71</v>
      </c>
      <c r="B26" s="107"/>
      <c r="C26" s="107"/>
      <c r="D26" s="37"/>
      <c r="E26" s="37"/>
      <c r="F26" s="35">
        <f t="shared" si="0"/>
        <v>0</v>
      </c>
      <c r="G26" s="35">
        <f t="shared" si="1"/>
        <v>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3"/>
      <c r="Z26" s="43"/>
    </row>
    <row r="27" spans="1:26" ht="20.100000000000001" customHeight="1" x14ac:dyDescent="0.15">
      <c r="A27" s="107" t="s">
        <v>71</v>
      </c>
      <c r="B27" s="107"/>
      <c r="C27" s="107"/>
      <c r="D27" s="37"/>
      <c r="E27" s="37"/>
      <c r="F27" s="35">
        <f t="shared" si="0"/>
        <v>0</v>
      </c>
      <c r="G27" s="35">
        <f t="shared" si="1"/>
        <v>0</v>
      </c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3"/>
      <c r="Z27" s="43"/>
    </row>
    <row r="28" spans="1:26" ht="20.100000000000001" customHeight="1" x14ac:dyDescent="0.15">
      <c r="A28" s="107" t="s">
        <v>71</v>
      </c>
      <c r="B28" s="107"/>
      <c r="C28" s="107"/>
      <c r="D28" s="37"/>
      <c r="E28" s="37"/>
      <c r="F28" s="35">
        <f t="shared" si="0"/>
        <v>0</v>
      </c>
      <c r="G28" s="35">
        <f t="shared" si="1"/>
        <v>0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3"/>
      <c r="Z28" s="43"/>
    </row>
    <row r="29" spans="1:26" ht="20.100000000000001" customHeight="1" x14ac:dyDescent="0.15">
      <c r="A29" s="107" t="s">
        <v>71</v>
      </c>
      <c r="B29" s="107"/>
      <c r="C29" s="107"/>
      <c r="D29" s="37"/>
      <c r="E29" s="37"/>
      <c r="F29" s="35">
        <f t="shared" si="0"/>
        <v>0</v>
      </c>
      <c r="G29" s="35">
        <f t="shared" si="1"/>
        <v>0</v>
      </c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3"/>
      <c r="Z29" s="43"/>
    </row>
    <row r="30" spans="1:26" ht="20.100000000000001" customHeight="1" x14ac:dyDescent="0.15">
      <c r="A30" s="107" t="s">
        <v>71</v>
      </c>
      <c r="B30" s="107"/>
      <c r="C30" s="107"/>
      <c r="D30" s="37"/>
      <c r="E30" s="37"/>
      <c r="F30" s="35">
        <f t="shared" si="0"/>
        <v>0</v>
      </c>
      <c r="G30" s="35">
        <f t="shared" si="1"/>
        <v>0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3"/>
      <c r="Z30" s="43"/>
    </row>
    <row r="31" spans="1:26" ht="20.100000000000001" customHeight="1" x14ac:dyDescent="0.15">
      <c r="A31" s="107" t="s">
        <v>71</v>
      </c>
      <c r="B31" s="107"/>
      <c r="C31" s="107"/>
      <c r="D31" s="37"/>
      <c r="E31" s="37"/>
      <c r="F31" s="35">
        <f t="shared" si="0"/>
        <v>0</v>
      </c>
      <c r="G31" s="35">
        <f t="shared" si="1"/>
        <v>0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3"/>
      <c r="Z31" s="43"/>
    </row>
    <row r="32" spans="1:26" ht="20.100000000000001" customHeight="1" x14ac:dyDescent="0.15">
      <c r="A32" s="107" t="s">
        <v>71</v>
      </c>
      <c r="B32" s="107"/>
      <c r="C32" s="107"/>
      <c r="D32" s="37"/>
      <c r="E32" s="37"/>
      <c r="F32" s="35">
        <f t="shared" si="0"/>
        <v>0</v>
      </c>
      <c r="G32" s="35">
        <f t="shared" si="1"/>
        <v>0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3"/>
      <c r="Z32" s="43"/>
    </row>
    <row r="33" spans="1:26" ht="20.100000000000001" customHeight="1" x14ac:dyDescent="0.15">
      <c r="A33" s="107" t="s">
        <v>71</v>
      </c>
      <c r="B33" s="107"/>
      <c r="C33" s="107"/>
      <c r="D33" s="37"/>
      <c r="E33" s="37"/>
      <c r="F33" s="35">
        <f t="shared" si="0"/>
        <v>0</v>
      </c>
      <c r="G33" s="35">
        <f t="shared" si="1"/>
        <v>0</v>
      </c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3"/>
      <c r="Z33" s="43"/>
    </row>
    <row r="34" spans="1:26" ht="20.100000000000001" customHeight="1" x14ac:dyDescent="0.15">
      <c r="A34" s="107" t="s">
        <v>71</v>
      </c>
      <c r="B34" s="107"/>
      <c r="C34" s="107"/>
      <c r="D34" s="37"/>
      <c r="E34" s="37"/>
      <c r="F34" s="35">
        <f t="shared" si="0"/>
        <v>0</v>
      </c>
      <c r="G34" s="35">
        <f t="shared" si="1"/>
        <v>0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3"/>
      <c r="Z34" s="43"/>
    </row>
    <row r="35" spans="1:26" x14ac:dyDescent="0.15">
      <c r="A35" s="77"/>
      <c r="B35" s="77"/>
      <c r="C35" s="77"/>
      <c r="D35" s="77"/>
    </row>
  </sheetData>
  <mergeCells count="21">
    <mergeCell ref="W4:W5"/>
    <mergeCell ref="Q4:Q5"/>
    <mergeCell ref="S4:S5"/>
    <mergeCell ref="T4:T5"/>
    <mergeCell ref="A2:Z2"/>
    <mergeCell ref="Z3:Z5"/>
    <mergeCell ref="G4:N4"/>
    <mergeCell ref="D3:D5"/>
    <mergeCell ref="E3:E5"/>
    <mergeCell ref="F3:F5"/>
    <mergeCell ref="R4:R5"/>
    <mergeCell ref="P4:P5"/>
    <mergeCell ref="A3:C4"/>
    <mergeCell ref="X4:X5"/>
    <mergeCell ref="Y4:Y5"/>
    <mergeCell ref="U3:X3"/>
    <mergeCell ref="V4:V5"/>
    <mergeCell ref="G3:T3"/>
    <mergeCell ref="U4:U5"/>
    <mergeCell ref="O4:O5"/>
    <mergeCell ref="A35:D35"/>
  </mergeCells>
  <phoneticPr fontId="4" type="noConversion"/>
  <conditionalFormatting sqref="F7:G7">
    <cfRule type="cellIs" dxfId="5" priority="5" operator="greaterThan">
      <formula>"24*31"</formula>
    </cfRule>
    <cfRule type="cellIs" dxfId="4" priority="6" operator="greaterThan">
      <formula>"24*31"</formula>
    </cfRule>
  </conditionalFormatting>
  <conditionalFormatting sqref="F7:G7">
    <cfRule type="cellIs" dxfId="3" priority="4" operator="greaterThan">
      <formula>744</formula>
    </cfRule>
  </conditionalFormatting>
  <conditionalFormatting sqref="F6:F17 F20:F34">
    <cfRule type="cellIs" dxfId="2" priority="3" operator="greaterThan">
      <formula>24*31</formula>
    </cfRule>
  </conditionalFormatting>
  <conditionalFormatting sqref="F18">
    <cfRule type="cellIs" dxfId="1" priority="2" operator="greaterThan">
      <formula>24*31</formula>
    </cfRule>
  </conditionalFormatting>
  <conditionalFormatting sqref="F19">
    <cfRule type="cellIs" dxfId="0" priority="1" operator="greaterThan">
      <formula>24*31</formula>
    </cfRule>
  </conditionalFormatting>
  <dataValidations count="3">
    <dataValidation type="whole" operator="lessThanOrEqual" allowBlank="1" showInputMessage="1" showErrorMessage="1" sqref="J5 N5 O4:O5">
      <formula1>24</formula1>
    </dataValidation>
    <dataValidation type="whole" errorStyle="warning" operator="lessThanOrEqual" allowBlank="1" showInputMessage="1" showErrorMessage="1" sqref="F6:G34">
      <formula1>24</formula1>
    </dataValidation>
    <dataValidation type="decimal" operator="lessThanOrEqual" allowBlank="1" showInputMessage="1" showErrorMessage="1" sqref="H6:Y34">
      <formula1>24*31</formula1>
    </dataValidation>
  </dataValidations>
  <pageMargins left="0.39370078740157483" right="0.23622047244094491" top="0.74803149606299213" bottom="0.39370078740157483" header="0.31496062992125984" footer="0.31496062992125984"/>
  <pageSetup paperSize="8" scale="88" fitToHeight="100" orientation="landscape" horizontalDpi="2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37"/>
  <sheetViews>
    <sheetView showZeros="0" tabSelected="1" zoomScaleNormal="100" zoomScaleSheetLayoutView="80" workbookViewId="0">
      <pane xSplit="5" ySplit="5" topLeftCell="F126" activePane="bottomRight" state="frozen"/>
      <selection pane="topRight" activeCell="F1" sqref="F1"/>
      <selection pane="bottomLeft" activeCell="A5" sqref="A5"/>
      <selection pane="bottomRight" activeCell="E139" sqref="E139"/>
    </sheetView>
  </sheetViews>
  <sheetFormatPr defaultRowHeight="13.5" x14ac:dyDescent="0.15"/>
  <cols>
    <col min="1" max="1" width="6.625" style="30" customWidth="1"/>
    <col min="2" max="2" width="4.625" style="33" customWidth="1"/>
    <col min="3" max="3" width="28.375" style="30" bestFit="1" customWidth="1"/>
    <col min="4" max="4" width="8.75" style="30" customWidth="1"/>
    <col min="5" max="5" width="9.375" style="30" customWidth="1"/>
    <col min="6" max="6" width="9" style="30" customWidth="1"/>
    <col min="7" max="7" width="10.875" style="30" customWidth="1"/>
    <col min="8" max="19" width="8.625" style="30" customWidth="1"/>
    <col min="20" max="20" width="9.25" style="30" customWidth="1"/>
    <col min="21" max="21" width="9" style="30" customWidth="1"/>
    <col min="22" max="24" width="8.625" style="30" customWidth="1"/>
    <col min="25" max="25" width="9.75" style="30" customWidth="1"/>
    <col min="26" max="16384" width="9" style="30"/>
  </cols>
  <sheetData>
    <row r="1" spans="1:26" ht="21" customHeight="1" x14ac:dyDescent="0.15">
      <c r="A1" s="55" t="s">
        <v>160</v>
      </c>
    </row>
    <row r="2" spans="1:26" ht="25.5" x14ac:dyDescent="0.15">
      <c r="B2" s="84" t="s">
        <v>154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5"/>
    </row>
    <row r="3" spans="1:26" ht="21" customHeight="1" x14ac:dyDescent="0.15">
      <c r="A3" s="86" t="s">
        <v>75</v>
      </c>
      <c r="B3" s="86" t="s">
        <v>73</v>
      </c>
      <c r="C3" s="90" t="s">
        <v>74</v>
      </c>
      <c r="D3" s="90" t="s">
        <v>142</v>
      </c>
      <c r="E3" s="90" t="s">
        <v>140</v>
      </c>
      <c r="F3" s="90" t="s">
        <v>141</v>
      </c>
      <c r="G3" s="86" t="s">
        <v>62</v>
      </c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7" t="s">
        <v>78</v>
      </c>
      <c r="V3" s="88"/>
      <c r="W3" s="88"/>
      <c r="X3" s="88"/>
      <c r="Y3" s="51" t="s">
        <v>79</v>
      </c>
      <c r="Z3" s="72" t="s">
        <v>2</v>
      </c>
    </row>
    <row r="4" spans="1:26" ht="21" customHeight="1" x14ac:dyDescent="0.15">
      <c r="A4" s="86"/>
      <c r="B4" s="86"/>
      <c r="C4" s="91"/>
      <c r="D4" s="91"/>
      <c r="E4" s="91"/>
      <c r="F4" s="91"/>
      <c r="G4" s="87" t="s">
        <v>10</v>
      </c>
      <c r="H4" s="88"/>
      <c r="I4" s="88"/>
      <c r="J4" s="88"/>
      <c r="K4" s="88"/>
      <c r="L4" s="88"/>
      <c r="M4" s="88"/>
      <c r="N4" s="89"/>
      <c r="O4" s="72" t="s">
        <v>130</v>
      </c>
      <c r="P4" s="66" t="s">
        <v>136</v>
      </c>
      <c r="Q4" s="66" t="s">
        <v>63</v>
      </c>
      <c r="R4" s="66" t="s">
        <v>64</v>
      </c>
      <c r="S4" s="66" t="s">
        <v>65</v>
      </c>
      <c r="T4" s="72" t="s">
        <v>83</v>
      </c>
      <c r="U4" s="72" t="s">
        <v>20</v>
      </c>
      <c r="V4" s="72" t="s">
        <v>21</v>
      </c>
      <c r="W4" s="72" t="s">
        <v>17</v>
      </c>
      <c r="X4" s="72" t="s">
        <v>18</v>
      </c>
      <c r="Y4" s="72" t="s">
        <v>23</v>
      </c>
      <c r="Z4" s="73"/>
    </row>
    <row r="5" spans="1:26" ht="36.75" customHeight="1" x14ac:dyDescent="0.15">
      <c r="A5" s="86"/>
      <c r="B5" s="86"/>
      <c r="C5" s="92"/>
      <c r="D5" s="92"/>
      <c r="E5" s="92"/>
      <c r="F5" s="92"/>
      <c r="G5" s="52" t="s">
        <v>60</v>
      </c>
      <c r="H5" s="41" t="s">
        <v>3</v>
      </c>
      <c r="I5" s="41" t="s">
        <v>131</v>
      </c>
      <c r="J5" s="41" t="s">
        <v>132</v>
      </c>
      <c r="K5" s="41" t="s">
        <v>133</v>
      </c>
      <c r="L5" s="41" t="s">
        <v>76</v>
      </c>
      <c r="M5" s="41" t="s">
        <v>134</v>
      </c>
      <c r="N5" s="41" t="s">
        <v>135</v>
      </c>
      <c r="O5" s="74"/>
      <c r="P5" s="66"/>
      <c r="Q5" s="66"/>
      <c r="R5" s="66"/>
      <c r="S5" s="66"/>
      <c r="T5" s="74"/>
      <c r="U5" s="74"/>
      <c r="V5" s="73"/>
      <c r="W5" s="74"/>
      <c r="X5" s="74"/>
      <c r="Y5" s="74"/>
      <c r="Z5" s="74"/>
    </row>
    <row r="6" spans="1:26" ht="20.100000000000001" customHeight="1" x14ac:dyDescent="0.15">
      <c r="A6" s="31">
        <v>2023</v>
      </c>
      <c r="B6" s="31">
        <v>1</v>
      </c>
      <c r="C6" s="35" t="s">
        <v>25</v>
      </c>
      <c r="D6" s="38">
        <f>E6/$E$16</f>
        <v>0.1613</v>
      </c>
      <c r="E6" s="59">
        <f>SUM(F6)</f>
        <v>1363</v>
      </c>
      <c r="F6" s="59">
        <f t="shared" ref="F6:F15" si="0">SUM(H6:Y6)</f>
        <v>1363</v>
      </c>
      <c r="G6" s="59">
        <f t="shared" ref="G6:G15" si="1">SUM(H6:N6)</f>
        <v>540</v>
      </c>
      <c r="H6" s="59">
        <f>SUMIFS('业务科室人工时汇总统计表(按人按月取数法)'!$H$6:$H$1048576,'业务科室人工时汇总统计表(按人按月取数法)'!$B$6:$B$1048576,1,'业务科室人工时汇总统计表(按人按月取数法)'!$D$6:$D$1048576,'分配系数计算表_业务科室及项目成本人工时累计数 '!C6)</f>
        <v>540</v>
      </c>
      <c r="I6" s="59">
        <f>SUMIFS('业务科室人工时汇总统计表(按人按月取数法)'!$I$6:$I$1048576,'业务科室人工时汇总统计表(按人按月取数法)'!$B$6:$B$1048576,1,'业务科室人工时汇总统计表(按人按月取数法)'!$D$6:$D$1048576,'分配系数计算表_业务科室及项目成本人工时累计数 '!C6)</f>
        <v>0</v>
      </c>
      <c r="J6" s="59">
        <f>SUMIFS('业务科室人工时汇总统计表(按人按月取数法)'!$J$6:$J$1048576,'业务科室人工时汇总统计表(按人按月取数法)'!$B$6:$B$1048576,1,'业务科室人工时汇总统计表(按人按月取数法)'!$D$6:$D$1048576,'分配系数计算表_业务科室及项目成本人工时累计数 '!C6)</f>
        <v>0</v>
      </c>
      <c r="K6" s="59">
        <f>SUMIFS('业务科室人工时汇总统计表(按人按月取数法)'!$K$6:$K$1048576,'业务科室人工时汇总统计表(按人按月取数法)'!$B$6:$B$1048576,1,'业务科室人工时汇总统计表(按人按月取数法)'!$D$6:$D$1048576,'分配系数计算表_业务科室及项目成本人工时累计数 '!C6)</f>
        <v>0</v>
      </c>
      <c r="L6" s="59">
        <f>SUMIFS('业务科室人工时汇总统计表(按人按月取数法)'!$L$6:$L$1048576,'业务科室人工时汇总统计表(按人按月取数法)'!$B$6:$B$1048576,1,'业务科室人工时汇总统计表(按人按月取数法)'!$D$6:$D$1048576,'分配系数计算表_业务科室及项目成本人工时累计数 '!C6)</f>
        <v>0</v>
      </c>
      <c r="M6" s="59">
        <f>SUMIFS('业务科室人工时汇总统计表(按人按月取数法)'!$M$6:$M$1048576,'业务科室人工时汇总统计表(按人按月取数法)'!$B$6:$B$1048576,1,'业务科室人工时汇总统计表(按人按月取数法)'!$D$6:$D$1048576,'分配系数计算表_业务科室及项目成本人工时累计数 '!C6)</f>
        <v>0</v>
      </c>
      <c r="N6" s="59">
        <f>SUMIFS('业务科室人工时汇总统计表(按人按月取数法)'!$N$6:$N$1048576,'业务科室人工时汇总统计表(按人按月取数法)'!$B$6:$B$1048576,1,'业务科室人工时汇总统计表(按人按月取数法)'!$D$6:$D$1048576,'分配系数计算表_业务科室及项目成本人工时累计数 '!C6)</f>
        <v>0</v>
      </c>
      <c r="O6" s="59">
        <f>SUMIFS('业务科室人工时汇总统计表(按人按月取数法)'!$O$6:$O$1048576,'业务科室人工时汇总统计表(按人按月取数法)'!$B$6:$B$1048576,1,'业务科室人工时汇总统计表(按人按月取数法)'!$D$6:$D$1048576,'分配系数计算表_业务科室及项目成本人工时累计数 '!C6)</f>
        <v>0</v>
      </c>
      <c r="P6" s="59">
        <f>SUMIFS('业务科室人工时汇总统计表(按人按月取数法)'!$P$6:$P$1048576,'业务科室人工时汇总统计表(按人按月取数法)'!$B$6:$B$1048576,1,'业务科室人工时汇总统计表(按人按月取数法)'!$D$6:$D$1048576,'分配系数计算表_业务科室及项目成本人工时累计数 '!C6)</f>
        <v>260</v>
      </c>
      <c r="Q6" s="59">
        <f>SUMIFS('业务科室人工时汇总统计表(按人按月取数法)'!$Q$6:$Q$1048576,'业务科室人工时汇总统计表(按人按月取数法)'!$B$6:$B$1048576,1,'业务科室人工时汇总统计表(按人按月取数法)'!$D$6:$D$1048576,'分配系数计算表_业务科室及项目成本人工时累计数 '!C6)</f>
        <v>400</v>
      </c>
      <c r="R6" s="59">
        <f>SUMIFS('业务科室人工时汇总统计表(按人按月取数法)'!$R$6:$R$1048576,'业务科室人工时汇总统计表(按人按月取数法)'!$B$6:$B$1048576,1,'业务科室人工时汇总统计表(按人按月取数法)'!$D$6:$D$1048576,'分配系数计算表_业务科室及项目成本人工时累计数 '!C6)</f>
        <v>3</v>
      </c>
      <c r="S6" s="59">
        <f>SUMIFS('业务科室人工时汇总统计表(按人按月取数法)'!$S$6:$S$1048576,'业务科室人工时汇总统计表(按人按月取数法)'!$B$6:$B$1048576,1,'业务科室人工时汇总统计表(按人按月取数法)'!$D$6:$D$1048576,'分配系数计算表_业务科室及项目成本人工时累计数 '!C6)</f>
        <v>1</v>
      </c>
      <c r="T6" s="59">
        <f>SUMIFS('业务科室人工时汇总统计表(按人按月取数法)'!$T$6:$T$1048576,'业务科室人工时汇总统计表(按人按月取数法)'!$B$6:$B$1048576,1,'业务科室人工时汇总统计表(按人按月取数法)'!$D$6:$D$1048576,'分配系数计算表_业务科室及项目成本人工时累计数 '!C6)</f>
        <v>2</v>
      </c>
      <c r="U6" s="59">
        <f>SUMIFS('业务科室人工时汇总统计表(按人按月取数法)'!$U$6:$U$1048576,'业务科室人工时汇总统计表(按人按月取数法)'!$B$6:$B$1048576,1,'业务科室人工时汇总统计表(按人按月取数法)'!$D$6:$D$1048576,'分配系数计算表_业务科室及项目成本人工时累计数 '!C6)</f>
        <v>2</v>
      </c>
      <c r="V6" s="59">
        <f>SUMIFS('业务科室人工时汇总统计表(按人按月取数法)'!$V$6:$V$1048576,'业务科室人工时汇总统计表(按人按月取数法)'!$B$6:$B$1048576,1,'业务科室人工时汇总统计表(按人按月取数法)'!$D$6:$D$1048576,'分配系数计算表_业务科室及项目成本人工时累计数 '!C6)</f>
        <v>1</v>
      </c>
      <c r="W6" s="59">
        <f>SUMIFS('业务科室人工时汇总统计表(按人按月取数法)'!$W$6:$W$1048576,'业务科室人工时汇总统计表(按人按月取数法)'!$B$6:$B$1048576,1,'业务科室人工时汇总统计表(按人按月取数法)'!$D$6:$D$1048576,'分配系数计算表_业务科室及项目成本人工时累计数 '!C6)</f>
        <v>3</v>
      </c>
      <c r="X6" s="59">
        <f>SUMIFS('业务科室人工时汇总统计表(按人按月取数法)'!$X$6:$X$1048576,'业务科室人工时汇总统计表(按人按月取数法)'!$B$6:$B$1048576,1,'业务科室人工时汇总统计表(按人按月取数法)'!$D$6:$D$1048576,'分配系数计算表_业务科室及项目成本人工时累计数 '!C6)</f>
        <v>1</v>
      </c>
      <c r="Y6" s="59">
        <f>SUMIFS('业务科室人工时汇总统计表(按人按月取数法)'!$Y$6:$Y$1048576,'业务科室人工时汇总统计表(按人按月取数法)'!$B$6:$B$1048576,1,'业务科室人工时汇总统计表(按人按月取数法)'!$D$6:$D$1048576,'分配系数计算表_业务科室及项目成本人工时累计数 '!C6)</f>
        <v>150</v>
      </c>
      <c r="Z6" s="35"/>
    </row>
    <row r="7" spans="1:26" ht="20.100000000000001" customHeight="1" x14ac:dyDescent="0.15">
      <c r="A7" s="31">
        <v>2023</v>
      </c>
      <c r="B7" s="31">
        <v>1</v>
      </c>
      <c r="C7" s="35" t="s">
        <v>27</v>
      </c>
      <c r="D7" s="38">
        <f t="shared" ref="D7:D15" si="2">E7/$E$16</f>
        <v>0.16900000000000001</v>
      </c>
      <c r="E7" s="59">
        <f t="shared" ref="E7:E15" si="3">SUM(F7)</f>
        <v>1428</v>
      </c>
      <c r="F7" s="59">
        <f t="shared" si="0"/>
        <v>1428</v>
      </c>
      <c r="G7" s="59">
        <f t="shared" si="1"/>
        <v>500</v>
      </c>
      <c r="H7" s="59">
        <f>SUMIFS('业务科室人工时汇总统计表(按人按月取数法)'!$H$6:$H$1048576,'业务科室人工时汇总统计表(按人按月取数法)'!$B$6:$B$1048576,1,'业务科室人工时汇总统计表(按人按月取数法)'!$D$6:$D$1048576,'分配系数计算表_业务科室及项目成本人工时累计数 '!C7)</f>
        <v>0</v>
      </c>
      <c r="I7" s="59">
        <f>SUMIFS('业务科室人工时汇总统计表(按人按月取数法)'!$I$6:$I$1048576,'业务科室人工时汇总统计表(按人按月取数法)'!$B$6:$B$1048576,1,'业务科室人工时汇总统计表(按人按月取数法)'!$D$6:$D$1048576,'分配系数计算表_业务科室及项目成本人工时累计数 '!C7)</f>
        <v>500</v>
      </c>
      <c r="J7" s="59">
        <f>SUMIFS('业务科室人工时汇总统计表(按人按月取数法)'!$J$6:$J$1048576,'业务科室人工时汇总统计表(按人按月取数法)'!$B$6:$B$1048576,1,'业务科室人工时汇总统计表(按人按月取数法)'!$D$6:$D$1048576,'分配系数计算表_业务科室及项目成本人工时累计数 '!C7)</f>
        <v>0</v>
      </c>
      <c r="K7" s="59">
        <f>SUMIFS('业务科室人工时汇总统计表(按人按月取数法)'!$K$6:$K$1048576,'业务科室人工时汇总统计表(按人按月取数法)'!$B$6:$B$1048576,1,'业务科室人工时汇总统计表(按人按月取数法)'!$D$6:$D$1048576,'分配系数计算表_业务科室及项目成本人工时累计数 '!C7)</f>
        <v>0</v>
      </c>
      <c r="L7" s="59">
        <f>SUMIFS('业务科室人工时汇总统计表(按人按月取数法)'!$L$6:$L$1048576,'业务科室人工时汇总统计表(按人按月取数法)'!$B$6:$B$1048576,1,'业务科室人工时汇总统计表(按人按月取数法)'!$D$6:$D$1048576,'分配系数计算表_业务科室及项目成本人工时累计数 '!C7)</f>
        <v>0</v>
      </c>
      <c r="M7" s="59">
        <f>SUMIFS('业务科室人工时汇总统计表(按人按月取数法)'!$M$6:$M$1048576,'业务科室人工时汇总统计表(按人按月取数法)'!$B$6:$B$1048576,1,'业务科室人工时汇总统计表(按人按月取数法)'!$D$6:$D$1048576,'分配系数计算表_业务科室及项目成本人工时累计数 '!C7)</f>
        <v>0</v>
      </c>
      <c r="N7" s="59">
        <f>SUMIFS('业务科室人工时汇总统计表(按人按月取数法)'!$N$6:$N$1048576,'业务科室人工时汇总统计表(按人按月取数法)'!$B$6:$B$1048576,1,'业务科室人工时汇总统计表(按人按月取数法)'!$D$6:$D$1048576,'分配系数计算表_业务科室及项目成本人工时累计数 '!C7)</f>
        <v>0</v>
      </c>
      <c r="O7" s="59">
        <f>SUMIFS('业务科室人工时汇总统计表(按人按月取数法)'!$O$6:$O$1048576,'业务科室人工时汇总统计表(按人按月取数法)'!$B$6:$B$1048576,1,'业务科室人工时汇总统计表(按人按月取数法)'!$D$6:$D$1048576,'分配系数计算表_业务科室及项目成本人工时累计数 '!C7)</f>
        <v>0</v>
      </c>
      <c r="P7" s="59">
        <f>SUMIFS('业务科室人工时汇总统计表(按人按月取数法)'!$P$6:$P$1048576,'业务科室人工时汇总统计表(按人按月取数法)'!$B$6:$B$1048576,1,'业务科室人工时汇总统计表(按人按月取数法)'!$D$6:$D$1048576,'分配系数计算表_业务科室及项目成本人工时累计数 '!C7)</f>
        <v>600</v>
      </c>
      <c r="Q7" s="59">
        <f>SUMIFS('业务科室人工时汇总统计表(按人按月取数法)'!$Q$6:$Q$1048576,'业务科室人工时汇总统计表(按人按月取数法)'!$B$6:$B$1048576,1,'业务科室人工时汇总统计表(按人按月取数法)'!$D$6:$D$1048576,'分配系数计算表_业务科室及项目成本人工时累计数 '!C7)</f>
        <v>200</v>
      </c>
      <c r="R7" s="59">
        <f>SUMIFS('业务科室人工时汇总统计表(按人按月取数法)'!$R$6:$R$1048576,'业务科室人工时汇总统计表(按人按月取数法)'!$B$6:$B$1048576,1,'业务科室人工时汇总统计表(按人按月取数法)'!$D$6:$D$1048576,'分配系数计算表_业务科室及项目成本人工时累计数 '!C7)</f>
        <v>2</v>
      </c>
      <c r="S7" s="59">
        <f>SUMIFS('业务科室人工时汇总统计表(按人按月取数法)'!$S$6:$S$1048576,'业务科室人工时汇总统计表(按人按月取数法)'!$B$6:$B$1048576,1,'业务科室人工时汇总统计表(按人按月取数法)'!$D$6:$D$1048576,'分配系数计算表_业务科室及项目成本人工时累计数 '!C7)</f>
        <v>2</v>
      </c>
      <c r="T7" s="59">
        <f>SUMIFS('业务科室人工时汇总统计表(按人按月取数法)'!$T$6:$T$1048576,'业务科室人工时汇总统计表(按人按月取数法)'!$B$6:$B$1048576,1,'业务科室人工时汇总统计表(按人按月取数法)'!$D$6:$D$1048576,'分配系数计算表_业务科室及项目成本人工时累计数 '!C7)</f>
        <v>0</v>
      </c>
      <c r="U7" s="59">
        <f>SUMIFS('业务科室人工时汇总统计表(按人按月取数法)'!$U$6:$U$1048576,'业务科室人工时汇总统计表(按人按月取数法)'!$B$6:$B$1048576,1,'业务科室人工时汇总统计表(按人按月取数法)'!$D$6:$D$1048576,'分配系数计算表_业务科室及项目成本人工时累计数 '!C7)</f>
        <v>0</v>
      </c>
      <c r="V7" s="59">
        <f>SUMIFS('业务科室人工时汇总统计表(按人按月取数法)'!$V$6:$V$1048576,'业务科室人工时汇总统计表(按人按月取数法)'!$B$6:$B$1048576,1,'业务科室人工时汇总统计表(按人按月取数法)'!$D$6:$D$1048576,'分配系数计算表_业务科室及项目成本人工时累计数 '!C7)</f>
        <v>0</v>
      </c>
      <c r="W7" s="59">
        <f>SUMIFS('业务科室人工时汇总统计表(按人按月取数法)'!$W$6:$W$1048576,'业务科室人工时汇总统计表(按人按月取数法)'!$B$6:$B$1048576,1,'业务科室人工时汇总统计表(按人按月取数法)'!$D$6:$D$1048576,'分配系数计算表_业务科室及项目成本人工时累计数 '!C7)</f>
        <v>2</v>
      </c>
      <c r="X7" s="59">
        <f>SUMIFS('业务科室人工时汇总统计表(按人按月取数法)'!$X$6:$X$1048576,'业务科室人工时汇总统计表(按人按月取数法)'!$B$6:$B$1048576,1,'业务科室人工时汇总统计表(按人按月取数法)'!$D$6:$D$1048576,'分配系数计算表_业务科室及项目成本人工时累计数 '!C7)</f>
        <v>2</v>
      </c>
      <c r="Y7" s="59">
        <f>SUMIFS('业务科室人工时汇总统计表(按人按月取数法)'!$Y$6:$Y$1048576,'业务科室人工时汇总统计表(按人按月取数法)'!$B$6:$B$1048576,1,'业务科室人工时汇总统计表(按人按月取数法)'!$D$6:$D$1048576,'分配系数计算表_业务科室及项目成本人工时累计数 '!C7)</f>
        <v>120</v>
      </c>
      <c r="Z7" s="35"/>
    </row>
    <row r="8" spans="1:26" ht="20.100000000000001" customHeight="1" x14ac:dyDescent="0.15">
      <c r="A8" s="31">
        <v>2023</v>
      </c>
      <c r="B8" s="31">
        <v>1</v>
      </c>
      <c r="C8" s="37" t="s">
        <v>59</v>
      </c>
      <c r="D8" s="38">
        <f t="shared" si="2"/>
        <v>8.6999999999999994E-2</v>
      </c>
      <c r="E8" s="59">
        <f t="shared" si="3"/>
        <v>735</v>
      </c>
      <c r="F8" s="59">
        <f t="shared" si="0"/>
        <v>735</v>
      </c>
      <c r="G8" s="59">
        <f t="shared" si="1"/>
        <v>200</v>
      </c>
      <c r="H8" s="59">
        <f>SUMIFS('业务科室人工时汇总统计表(按人按月取数法)'!$H$6:$H$1048576,'业务科室人工时汇总统计表(按人按月取数法)'!$B$6:$B$1048576,1,'业务科室人工时汇总统计表(按人按月取数法)'!$D$6:$D$1048576,'分配系数计算表_业务科室及项目成本人工时累计数 '!C8)</f>
        <v>0</v>
      </c>
      <c r="I8" s="59">
        <f>SUMIFS('业务科室人工时汇总统计表(按人按月取数法)'!$I$6:$I$1048576,'业务科室人工时汇总统计表(按人按月取数法)'!$B$6:$B$1048576,1,'业务科室人工时汇总统计表(按人按月取数法)'!$D$6:$D$1048576,'分配系数计算表_业务科室及项目成本人工时累计数 '!C8)</f>
        <v>0</v>
      </c>
      <c r="J8" s="59">
        <f>SUMIFS('业务科室人工时汇总统计表(按人按月取数法)'!$J$6:$J$1048576,'业务科室人工时汇总统计表(按人按月取数法)'!$B$6:$B$1048576,1,'业务科室人工时汇总统计表(按人按月取数法)'!$D$6:$D$1048576,'分配系数计算表_业务科室及项目成本人工时累计数 '!C8)</f>
        <v>200</v>
      </c>
      <c r="K8" s="59">
        <f>SUMIFS('业务科室人工时汇总统计表(按人按月取数法)'!$K$6:$K$1048576,'业务科室人工时汇总统计表(按人按月取数法)'!$B$6:$B$1048576,1,'业务科室人工时汇总统计表(按人按月取数法)'!$D$6:$D$1048576,'分配系数计算表_业务科室及项目成本人工时累计数 '!C8)</f>
        <v>0</v>
      </c>
      <c r="L8" s="59">
        <f>SUMIFS('业务科室人工时汇总统计表(按人按月取数法)'!$L$6:$L$1048576,'业务科室人工时汇总统计表(按人按月取数法)'!$B$6:$B$1048576,1,'业务科室人工时汇总统计表(按人按月取数法)'!$D$6:$D$1048576,'分配系数计算表_业务科室及项目成本人工时累计数 '!C8)</f>
        <v>0</v>
      </c>
      <c r="M8" s="59">
        <f>SUMIFS('业务科室人工时汇总统计表(按人按月取数法)'!$M$6:$M$1048576,'业务科室人工时汇总统计表(按人按月取数法)'!$B$6:$B$1048576,1,'业务科室人工时汇总统计表(按人按月取数法)'!$D$6:$D$1048576,'分配系数计算表_业务科室及项目成本人工时累计数 '!C8)</f>
        <v>0</v>
      </c>
      <c r="N8" s="59">
        <f>SUMIFS('业务科室人工时汇总统计表(按人按月取数法)'!$N$6:$N$1048576,'业务科室人工时汇总统计表(按人按月取数法)'!$B$6:$B$1048576,1,'业务科室人工时汇总统计表(按人按月取数法)'!$D$6:$D$1048576,'分配系数计算表_业务科室及项目成本人工时累计数 '!C8)</f>
        <v>0</v>
      </c>
      <c r="O8" s="59">
        <f>SUMIFS('业务科室人工时汇总统计表(按人按月取数法)'!$O$6:$O$1048576,'业务科室人工时汇总统计表(按人按月取数法)'!$B$6:$B$1048576,1,'业务科室人工时汇总统计表(按人按月取数法)'!$D$6:$D$1048576,'分配系数计算表_业务科室及项目成本人工时累计数 '!C8)</f>
        <v>0</v>
      </c>
      <c r="P8" s="59">
        <f>SUMIFS('业务科室人工时汇总统计表(按人按月取数法)'!$P$6:$P$1048576,'业务科室人工时汇总统计表(按人按月取数法)'!$B$6:$B$1048576,1,'业务科室人工时汇总统计表(按人按月取数法)'!$D$6:$D$1048576,'分配系数计算表_业务科室及项目成本人工时累计数 '!C8)</f>
        <v>0</v>
      </c>
      <c r="Q8" s="59">
        <f>SUMIFS('业务科室人工时汇总统计表(按人按月取数法)'!$Q$6:$Q$1048576,'业务科室人工时汇总统计表(按人按月取数法)'!$B$6:$B$1048576,1,'业务科室人工时汇总统计表(按人按月取数法)'!$D$6:$D$1048576,'分配系数计算表_业务科室及项目成本人工时累计数 '!C8)</f>
        <v>200</v>
      </c>
      <c r="R8" s="59">
        <f>SUMIFS('业务科室人工时汇总统计表(按人按月取数法)'!$R$6:$R$1048576,'业务科室人工时汇总统计表(按人按月取数法)'!$B$6:$B$1048576,1,'业务科室人工时汇总统计表(按人按月取数法)'!$D$6:$D$1048576,'分配系数计算表_业务科室及项目成本人工时累计数 '!C8)</f>
        <v>200</v>
      </c>
      <c r="S8" s="59">
        <f>SUMIFS('业务科室人工时汇总统计表(按人按月取数法)'!$S$6:$S$1048576,'业务科室人工时汇总统计表(按人按月取数法)'!$B$6:$B$1048576,1,'业务科室人工时汇总统计表(按人按月取数法)'!$D$6:$D$1048576,'分配系数计算表_业务科室及项目成本人工时累计数 '!C8)</f>
        <v>100</v>
      </c>
      <c r="T8" s="59">
        <f>SUMIFS('业务科室人工时汇总统计表(按人按月取数法)'!$T$6:$T$1048576,'业务科室人工时汇总统计表(按人按月取数法)'!$B$6:$B$1048576,1,'业务科室人工时汇总统计表(按人按月取数法)'!$D$6:$D$1048576,'分配系数计算表_业务科室及项目成本人工时累计数 '!C8)</f>
        <v>0</v>
      </c>
      <c r="U8" s="59">
        <f>SUMIFS('业务科室人工时汇总统计表(按人按月取数法)'!$U$6:$U$1048576,'业务科室人工时汇总统计表(按人按月取数法)'!$B$6:$B$1048576,1,'业务科室人工时汇总统计表(按人按月取数法)'!$D$6:$D$1048576,'分配系数计算表_业务科室及项目成本人工时累计数 '!C8)</f>
        <v>2</v>
      </c>
      <c r="V8" s="59">
        <f>SUMIFS('业务科室人工时汇总统计表(按人按月取数法)'!$V$6:$V$1048576,'业务科室人工时汇总统计表(按人按月取数法)'!$B$6:$B$1048576,1,'业务科室人工时汇总统计表(按人按月取数法)'!$D$6:$D$1048576,'分配系数计算表_业务科室及项目成本人工时累计数 '!C8)</f>
        <v>1</v>
      </c>
      <c r="W8" s="59">
        <f>SUMIFS('业务科室人工时汇总统计表(按人按月取数法)'!$W$6:$W$1048576,'业务科室人工时汇总统计表(按人按月取数法)'!$B$6:$B$1048576,1,'业务科室人工时汇总统计表(按人按月取数法)'!$D$6:$D$1048576,'分配系数计算表_业务科室及项目成本人工时累计数 '!C8)</f>
        <v>1</v>
      </c>
      <c r="X8" s="59">
        <f>SUMIFS('业务科室人工时汇总统计表(按人按月取数法)'!$X$6:$X$1048576,'业务科室人工时汇总统计表(按人按月取数法)'!$B$6:$B$1048576,1,'业务科室人工时汇总统计表(按人按月取数法)'!$D$6:$D$1048576,'分配系数计算表_业务科室及项目成本人工时累计数 '!C8)</f>
        <v>1</v>
      </c>
      <c r="Y8" s="59">
        <f>SUMIFS('业务科室人工时汇总统计表(按人按月取数法)'!$Y$6:$Y$1048576,'业务科室人工时汇总统计表(按人按月取数法)'!$B$6:$B$1048576,1,'业务科室人工时汇总统计表(按人按月取数法)'!$D$6:$D$1048576,'分配系数计算表_业务科室及项目成本人工时累计数 '!C8)</f>
        <v>30</v>
      </c>
      <c r="Z8" s="35"/>
    </row>
    <row r="9" spans="1:26" ht="20.100000000000001" customHeight="1" x14ac:dyDescent="0.15">
      <c r="A9" s="31">
        <v>2023</v>
      </c>
      <c r="B9" s="31">
        <v>1</v>
      </c>
      <c r="C9" s="35" t="s">
        <v>30</v>
      </c>
      <c r="D9" s="38">
        <f t="shared" si="2"/>
        <v>8.6900000000000005E-2</v>
      </c>
      <c r="E9" s="59">
        <f t="shared" si="3"/>
        <v>734</v>
      </c>
      <c r="F9" s="59">
        <f t="shared" si="0"/>
        <v>734</v>
      </c>
      <c r="G9" s="59">
        <f t="shared" si="1"/>
        <v>300</v>
      </c>
      <c r="H9" s="59">
        <f>SUMIFS('业务科室人工时汇总统计表(按人按月取数法)'!$H$6:$H$1048576,'业务科室人工时汇总统计表(按人按月取数法)'!$B$6:$B$1048576,1,'业务科室人工时汇总统计表(按人按月取数法)'!$D$6:$D$1048576,'分配系数计算表_业务科室及项目成本人工时累计数 '!C9)</f>
        <v>0</v>
      </c>
      <c r="I9" s="59">
        <f>SUMIFS('业务科室人工时汇总统计表(按人按月取数法)'!$I$6:$I$1048576,'业务科室人工时汇总统计表(按人按月取数法)'!$B$6:$B$1048576,1,'业务科室人工时汇总统计表(按人按月取数法)'!$D$6:$D$1048576,'分配系数计算表_业务科室及项目成本人工时累计数 '!C9)</f>
        <v>0</v>
      </c>
      <c r="J9" s="59">
        <f>SUMIFS('业务科室人工时汇总统计表(按人按月取数法)'!$J$6:$J$1048576,'业务科室人工时汇总统计表(按人按月取数法)'!$B$6:$B$1048576,1,'业务科室人工时汇总统计表(按人按月取数法)'!$D$6:$D$1048576,'分配系数计算表_业务科室及项目成本人工时累计数 '!C9)</f>
        <v>0</v>
      </c>
      <c r="K9" s="59">
        <f>SUMIFS('业务科室人工时汇总统计表(按人按月取数法)'!$K$6:$K$1048576,'业务科室人工时汇总统计表(按人按月取数法)'!$B$6:$B$1048576,1,'业务科室人工时汇总统计表(按人按月取数法)'!$D$6:$D$1048576,'分配系数计算表_业务科室及项目成本人工时累计数 '!C9)</f>
        <v>300</v>
      </c>
      <c r="L9" s="59">
        <f>SUMIFS('业务科室人工时汇总统计表(按人按月取数法)'!$L$6:$L$1048576,'业务科室人工时汇总统计表(按人按月取数法)'!$B$6:$B$1048576,1,'业务科室人工时汇总统计表(按人按月取数法)'!$D$6:$D$1048576,'分配系数计算表_业务科室及项目成本人工时累计数 '!C9)</f>
        <v>0</v>
      </c>
      <c r="M9" s="59">
        <f>SUMIFS('业务科室人工时汇总统计表(按人按月取数法)'!$M$6:$M$1048576,'业务科室人工时汇总统计表(按人按月取数法)'!$B$6:$B$1048576,1,'业务科室人工时汇总统计表(按人按月取数法)'!$D$6:$D$1048576,'分配系数计算表_业务科室及项目成本人工时累计数 '!C9)</f>
        <v>0</v>
      </c>
      <c r="N9" s="59">
        <f>SUMIFS('业务科室人工时汇总统计表(按人按月取数法)'!$N$6:$N$1048576,'业务科室人工时汇总统计表(按人按月取数法)'!$B$6:$B$1048576,1,'业务科室人工时汇总统计表(按人按月取数法)'!$D$6:$D$1048576,'分配系数计算表_业务科室及项目成本人工时累计数 '!C9)</f>
        <v>0</v>
      </c>
      <c r="O9" s="59">
        <f>SUMIFS('业务科室人工时汇总统计表(按人按月取数法)'!$O$6:$O$1048576,'业务科室人工时汇总统计表(按人按月取数法)'!$B$6:$B$1048576,1,'业务科室人工时汇总统计表(按人按月取数法)'!$D$6:$D$1048576,'分配系数计算表_业务科室及项目成本人工时累计数 '!C9)</f>
        <v>0</v>
      </c>
      <c r="P9" s="59">
        <f>SUMIFS('业务科室人工时汇总统计表(按人按月取数法)'!$P$6:$P$1048576,'业务科室人工时汇总统计表(按人按月取数法)'!$B$6:$B$1048576,1,'业务科室人工时汇总统计表(按人按月取数法)'!$D$6:$D$1048576,'分配系数计算表_业务科室及项目成本人工时累计数 '!C9)</f>
        <v>0</v>
      </c>
      <c r="Q9" s="59">
        <f>SUMIFS('业务科室人工时汇总统计表(按人按月取数法)'!$Q$6:$Q$1048576,'业务科室人工时汇总统计表(按人按月取数法)'!$B$6:$B$1048576,1,'业务科室人工时汇总统计表(按人按月取数法)'!$D$6:$D$1048576,'分配系数计算表_业务科室及项目成本人工时累计数 '!C9)</f>
        <v>2</v>
      </c>
      <c r="R9" s="59">
        <f>SUMIFS('业务科室人工时汇总统计表(按人按月取数法)'!$R$6:$R$1048576,'业务科室人工时汇总统计表(按人按月取数法)'!$B$6:$B$1048576,1,'业务科室人工时汇总统计表(按人按月取数法)'!$D$6:$D$1048576,'分配系数计算表_业务科室及项目成本人工时累计数 '!C9)</f>
        <v>100</v>
      </c>
      <c r="S9" s="59">
        <f>SUMIFS('业务科室人工时汇总统计表(按人按月取数法)'!$S$6:$S$1048576,'业务科室人工时汇总统计表(按人按月取数法)'!$B$6:$B$1048576,1,'业务科室人工时汇总统计表(按人按月取数法)'!$D$6:$D$1048576,'分配系数计算表_业务科室及项目成本人工时累计数 '!C9)</f>
        <v>300</v>
      </c>
      <c r="T9" s="59">
        <f>SUMIFS('业务科室人工时汇总统计表(按人按月取数法)'!$T$6:$T$1048576,'业务科室人工时汇总统计表(按人按月取数法)'!$B$6:$B$1048576,1,'业务科室人工时汇总统计表(按人按月取数法)'!$D$6:$D$1048576,'分配系数计算表_业务科室及项目成本人工时累计数 '!C9)</f>
        <v>0</v>
      </c>
      <c r="U9" s="59">
        <f>SUMIFS('业务科室人工时汇总统计表(按人按月取数法)'!$U$6:$U$1048576,'业务科室人工时汇总统计表(按人按月取数法)'!$B$6:$B$1048576,1,'业务科室人工时汇总统计表(按人按月取数法)'!$D$6:$D$1048576,'分配系数计算表_业务科室及项目成本人工时累计数 '!C9)</f>
        <v>0</v>
      </c>
      <c r="V9" s="59">
        <f>SUMIFS('业务科室人工时汇总统计表(按人按月取数法)'!$V$6:$V$1048576,'业务科室人工时汇总统计表(按人按月取数法)'!$B$6:$B$1048576,1,'业务科室人工时汇总统计表(按人按月取数法)'!$D$6:$D$1048576,'分配系数计算表_业务科室及项目成本人工时累计数 '!C9)</f>
        <v>0</v>
      </c>
      <c r="W9" s="59">
        <f>SUMIFS('业务科室人工时汇总统计表(按人按月取数法)'!$W$6:$W$1048576,'业务科室人工时汇总统计表(按人按月取数法)'!$B$6:$B$1048576,1,'业务科室人工时汇总统计表(按人按月取数法)'!$D$6:$D$1048576,'分配系数计算表_业务科室及项目成本人工时累计数 '!C9)</f>
        <v>1</v>
      </c>
      <c r="X9" s="59">
        <f>SUMIFS('业务科室人工时汇总统计表(按人按月取数法)'!$X$6:$X$1048576,'业务科室人工时汇总统计表(按人按月取数法)'!$B$6:$B$1048576,1,'业务科室人工时汇总统计表(按人按月取数法)'!$D$6:$D$1048576,'分配系数计算表_业务科室及项目成本人工时累计数 '!C9)</f>
        <v>1</v>
      </c>
      <c r="Y9" s="59">
        <f>SUMIFS('业务科室人工时汇总统计表(按人按月取数法)'!$Y$6:$Y$1048576,'业务科室人工时汇总统计表(按人按月取数法)'!$B$6:$B$1048576,1,'业务科室人工时汇总统计表(按人按月取数法)'!$D$6:$D$1048576,'分配系数计算表_业务科室及项目成本人工时累计数 '!C9)</f>
        <v>30</v>
      </c>
      <c r="Z9" s="35"/>
    </row>
    <row r="10" spans="1:26" ht="20.100000000000001" customHeight="1" x14ac:dyDescent="0.15">
      <c r="A10" s="31">
        <v>2023</v>
      </c>
      <c r="B10" s="31">
        <v>1</v>
      </c>
      <c r="C10" s="35" t="s">
        <v>31</v>
      </c>
      <c r="D10" s="38">
        <f t="shared" si="2"/>
        <v>7.1400000000000005E-2</v>
      </c>
      <c r="E10" s="59">
        <f t="shared" si="3"/>
        <v>603</v>
      </c>
      <c r="F10" s="59">
        <f t="shared" si="0"/>
        <v>603</v>
      </c>
      <c r="G10" s="59">
        <f t="shared" si="1"/>
        <v>200</v>
      </c>
      <c r="H10" s="59">
        <f>SUMIFS('业务科室人工时汇总统计表(按人按月取数法)'!$H$6:$H$1048576,'业务科室人工时汇总统计表(按人按月取数法)'!$B$6:$B$1048576,1,'业务科室人工时汇总统计表(按人按月取数法)'!$D$6:$D$1048576,'分配系数计算表_业务科室及项目成本人工时累计数 '!C10)</f>
        <v>0</v>
      </c>
      <c r="I10" s="59">
        <f>SUMIFS('业务科室人工时汇总统计表(按人按月取数法)'!$I$6:$I$1048576,'业务科室人工时汇总统计表(按人按月取数法)'!$B$6:$B$1048576,1,'业务科室人工时汇总统计表(按人按月取数法)'!$D$6:$D$1048576,'分配系数计算表_业务科室及项目成本人工时累计数 '!C10)</f>
        <v>0</v>
      </c>
      <c r="J10" s="59">
        <f>SUMIFS('业务科室人工时汇总统计表(按人按月取数法)'!$J$6:$J$1048576,'业务科室人工时汇总统计表(按人按月取数法)'!$B$6:$B$1048576,1,'业务科室人工时汇总统计表(按人按月取数法)'!$D$6:$D$1048576,'分配系数计算表_业务科室及项目成本人工时累计数 '!C10)</f>
        <v>0</v>
      </c>
      <c r="K10" s="59">
        <f>SUMIFS('业务科室人工时汇总统计表(按人按月取数法)'!$K$6:$K$1048576,'业务科室人工时汇总统计表(按人按月取数法)'!$B$6:$B$1048576,1,'业务科室人工时汇总统计表(按人按月取数法)'!$D$6:$D$1048576,'分配系数计算表_业务科室及项目成本人工时累计数 '!C10)</f>
        <v>0</v>
      </c>
      <c r="L10" s="59">
        <f>SUMIFS('业务科室人工时汇总统计表(按人按月取数法)'!$L$6:$L$1048576,'业务科室人工时汇总统计表(按人按月取数法)'!$B$6:$B$1048576,1,'业务科室人工时汇总统计表(按人按月取数法)'!$D$6:$D$1048576,'分配系数计算表_业务科室及项目成本人工时累计数 '!C10)</f>
        <v>200</v>
      </c>
      <c r="M10" s="59">
        <f>SUMIFS('业务科室人工时汇总统计表(按人按月取数法)'!$M$6:$M$1048576,'业务科室人工时汇总统计表(按人按月取数法)'!$B$6:$B$1048576,1,'业务科室人工时汇总统计表(按人按月取数法)'!$D$6:$D$1048576,'分配系数计算表_业务科室及项目成本人工时累计数 '!C10)</f>
        <v>0</v>
      </c>
      <c r="N10" s="59">
        <f>SUMIFS('业务科室人工时汇总统计表(按人按月取数法)'!$N$6:$N$1048576,'业务科室人工时汇总统计表(按人按月取数法)'!$B$6:$B$1048576,1,'业务科室人工时汇总统计表(按人按月取数法)'!$D$6:$D$1048576,'分配系数计算表_业务科室及项目成本人工时累计数 '!C10)</f>
        <v>0</v>
      </c>
      <c r="O10" s="59">
        <f>SUMIFS('业务科室人工时汇总统计表(按人按月取数法)'!$O$6:$O$1048576,'业务科室人工时汇总统计表(按人按月取数法)'!$B$6:$B$1048576,1,'业务科室人工时汇总统计表(按人按月取数法)'!$D$6:$D$1048576,'分配系数计算表_业务科室及项目成本人工时累计数 '!C10)</f>
        <v>0</v>
      </c>
      <c r="P10" s="59">
        <f>SUMIFS('业务科室人工时汇总统计表(按人按月取数法)'!$P$6:$P$1048576,'业务科室人工时汇总统计表(按人按月取数法)'!$B$6:$B$1048576,1,'业务科室人工时汇总统计表(按人按月取数法)'!$D$6:$D$1048576,'分配系数计算表_业务科室及项目成本人工时累计数 '!C10)</f>
        <v>0</v>
      </c>
      <c r="Q10" s="59">
        <f>SUMIFS('业务科室人工时汇总统计表(按人按月取数法)'!$Q$6:$Q$1048576,'业务科室人工时汇总统计表(按人按月取数法)'!$B$6:$B$1048576,1,'业务科室人工时汇总统计表(按人按月取数法)'!$D$6:$D$1048576,'分配系数计算表_业务科室及项目成本人工时累计数 '!C10)</f>
        <v>0</v>
      </c>
      <c r="R10" s="59">
        <f>SUMIFS('业务科室人工时汇总统计表(按人按月取数法)'!$R$6:$R$1048576,'业务科室人工时汇总统计表(按人按月取数法)'!$B$6:$B$1048576,1,'业务科室人工时汇总统计表(按人按月取数法)'!$D$6:$D$1048576,'分配系数计算表_业务科室及项目成本人工时累计数 '!C10)</f>
        <v>1</v>
      </c>
      <c r="S10" s="59">
        <f>SUMIFS('业务科室人工时汇总统计表(按人按月取数法)'!$S$6:$S$1048576,'业务科室人工时汇总统计表(按人按月取数法)'!$B$6:$B$1048576,1,'业务科室人工时汇总统计表(按人按月取数法)'!$D$6:$D$1048576,'分配系数计算表_业务科室及项目成本人工时累计数 '!C10)</f>
        <v>300</v>
      </c>
      <c r="T10" s="59">
        <f>SUMIFS('业务科室人工时汇总统计表(按人按月取数法)'!$T$6:$T$1048576,'业务科室人工时汇总统计表(按人按月取数法)'!$B$6:$B$1048576,1,'业务科室人工时汇总统计表(按人按月取数法)'!$D$6:$D$1048576,'分配系数计算表_业务科室及项目成本人工时累计数 '!C10)</f>
        <v>0</v>
      </c>
      <c r="U10" s="59">
        <f>SUMIFS('业务科室人工时汇总统计表(按人按月取数法)'!$U$6:$U$1048576,'业务科室人工时汇总统计表(按人按月取数法)'!$B$6:$B$1048576,1,'业务科室人工时汇总统计表(按人按月取数法)'!$D$6:$D$1048576,'分配系数计算表_业务科室及项目成本人工时累计数 '!C10)</f>
        <v>0</v>
      </c>
      <c r="V10" s="59">
        <f>SUMIFS('业务科室人工时汇总统计表(按人按月取数法)'!$V$6:$V$1048576,'业务科室人工时汇总统计表(按人按月取数法)'!$B$6:$B$1048576,1,'业务科室人工时汇总统计表(按人按月取数法)'!$D$6:$D$1048576,'分配系数计算表_业务科室及项目成本人工时累计数 '!C10)</f>
        <v>0</v>
      </c>
      <c r="W10" s="59">
        <f>SUMIFS('业务科室人工时汇总统计表(按人按月取数法)'!$W$6:$W$1048576,'业务科室人工时汇总统计表(按人按月取数法)'!$B$6:$B$1048576,1,'业务科室人工时汇总统计表(按人按月取数法)'!$D$6:$D$1048576,'分配系数计算表_业务科室及项目成本人工时累计数 '!C10)</f>
        <v>1</v>
      </c>
      <c r="X10" s="59">
        <f>SUMIFS('业务科室人工时汇总统计表(按人按月取数法)'!$X$6:$X$1048576,'业务科室人工时汇总统计表(按人按月取数法)'!$B$6:$B$1048576,1,'业务科室人工时汇总统计表(按人按月取数法)'!$D$6:$D$1048576,'分配系数计算表_业务科室及项目成本人工时累计数 '!C10)</f>
        <v>1</v>
      </c>
      <c r="Y10" s="59">
        <f>SUMIFS('业务科室人工时汇总统计表(按人按月取数法)'!$Y$6:$Y$1048576,'业务科室人工时汇总统计表(按人按月取数法)'!$B$6:$B$1048576,1,'业务科室人工时汇总统计表(按人按月取数法)'!$D$6:$D$1048576,'分配系数计算表_业务科室及项目成本人工时累计数 '!C10)</f>
        <v>100</v>
      </c>
      <c r="Z10" s="35"/>
    </row>
    <row r="11" spans="1:26" ht="20.100000000000001" customHeight="1" x14ac:dyDescent="0.15">
      <c r="A11" s="31">
        <v>2023</v>
      </c>
      <c r="B11" s="31">
        <v>1</v>
      </c>
      <c r="C11" s="35" t="s">
        <v>32</v>
      </c>
      <c r="D11" s="38">
        <f t="shared" si="2"/>
        <v>8.6599999999999996E-2</v>
      </c>
      <c r="E11" s="59">
        <f t="shared" si="3"/>
        <v>732</v>
      </c>
      <c r="F11" s="59">
        <f t="shared" si="0"/>
        <v>732</v>
      </c>
      <c r="G11" s="59">
        <f t="shared" si="1"/>
        <v>200</v>
      </c>
      <c r="H11" s="59">
        <f>SUMIFS('业务科室人工时汇总统计表(按人按月取数法)'!$H$6:$H$1048576,'业务科室人工时汇总统计表(按人按月取数法)'!$B$6:$B$1048576,1,'业务科室人工时汇总统计表(按人按月取数法)'!$D$6:$D$1048576,'分配系数计算表_业务科室及项目成本人工时累计数 '!C11)</f>
        <v>0</v>
      </c>
      <c r="I11" s="59">
        <f>SUMIFS('业务科室人工时汇总统计表(按人按月取数法)'!$I$6:$I$1048576,'业务科室人工时汇总统计表(按人按月取数法)'!$B$6:$B$1048576,1,'业务科室人工时汇总统计表(按人按月取数法)'!$D$6:$D$1048576,'分配系数计算表_业务科室及项目成本人工时累计数 '!C11)</f>
        <v>0</v>
      </c>
      <c r="J11" s="59">
        <f>SUMIFS('业务科室人工时汇总统计表(按人按月取数法)'!$J$6:$J$1048576,'业务科室人工时汇总统计表(按人按月取数法)'!$B$6:$B$1048576,1,'业务科室人工时汇总统计表(按人按月取数法)'!$D$6:$D$1048576,'分配系数计算表_业务科室及项目成本人工时累计数 '!C11)</f>
        <v>0</v>
      </c>
      <c r="K11" s="59">
        <f>SUMIFS('业务科室人工时汇总统计表(按人按月取数法)'!$K$6:$K$1048576,'业务科室人工时汇总统计表(按人按月取数法)'!$B$6:$B$1048576,1,'业务科室人工时汇总统计表(按人按月取数法)'!$D$6:$D$1048576,'分配系数计算表_业务科室及项目成本人工时累计数 '!C11)</f>
        <v>0</v>
      </c>
      <c r="L11" s="59">
        <f>SUMIFS('业务科室人工时汇总统计表(按人按月取数法)'!$L$6:$L$1048576,'业务科室人工时汇总统计表(按人按月取数法)'!$B$6:$B$1048576,1,'业务科室人工时汇总统计表(按人按月取数法)'!$D$6:$D$1048576,'分配系数计算表_业务科室及项目成本人工时累计数 '!C11)</f>
        <v>0</v>
      </c>
      <c r="M11" s="59">
        <f>SUMIFS('业务科室人工时汇总统计表(按人按月取数法)'!$M$6:$M$1048576,'业务科室人工时汇总统计表(按人按月取数法)'!$B$6:$B$1048576,1,'业务科室人工时汇总统计表(按人按月取数法)'!$D$6:$D$1048576,'分配系数计算表_业务科室及项目成本人工时累计数 '!C11)</f>
        <v>200</v>
      </c>
      <c r="N11" s="59">
        <f>SUMIFS('业务科室人工时汇总统计表(按人按月取数法)'!$N$6:$N$1048576,'业务科室人工时汇总统计表(按人按月取数法)'!$B$6:$B$1048576,1,'业务科室人工时汇总统计表(按人按月取数法)'!$D$6:$D$1048576,'分配系数计算表_业务科室及项目成本人工时累计数 '!C11)</f>
        <v>0</v>
      </c>
      <c r="O11" s="59">
        <f>SUMIFS('业务科室人工时汇总统计表(按人按月取数法)'!$O$6:$O$1048576,'业务科室人工时汇总统计表(按人按月取数法)'!$B$6:$B$1048576,1,'业务科室人工时汇总统计表(按人按月取数法)'!$D$6:$D$1048576,'分配系数计算表_业务科室及项目成本人工时累计数 '!C11)</f>
        <v>0</v>
      </c>
      <c r="P11" s="59">
        <f>SUMIFS('业务科室人工时汇总统计表(按人按月取数法)'!$P$6:$P$1048576,'业务科室人工时汇总统计表(按人按月取数法)'!$B$6:$B$1048576,1,'业务科室人工时汇总统计表(按人按月取数法)'!$D$6:$D$1048576,'分配系数计算表_业务科室及项目成本人工时累计数 '!C11)</f>
        <v>0</v>
      </c>
      <c r="Q11" s="59">
        <f>SUMIFS('业务科室人工时汇总统计表(按人按月取数法)'!$Q$6:$Q$1048576,'业务科室人工时汇总统计表(按人按月取数法)'!$B$6:$B$1048576,1,'业务科室人工时汇总统计表(按人按月取数法)'!$D$6:$D$1048576,'分配系数计算表_业务科室及项目成本人工时累计数 '!C11)</f>
        <v>0</v>
      </c>
      <c r="R11" s="59">
        <f>SUMIFS('业务科室人工时汇总统计表(按人按月取数法)'!$R$6:$R$1048576,'业务科室人工时汇总统计表(按人按月取数法)'!$B$6:$B$1048576,1,'业务科室人工时汇总统计表(按人按月取数法)'!$D$6:$D$1048576,'分配系数计算表_业务科室及项目成本人工时累计数 '!C11)</f>
        <v>200</v>
      </c>
      <c r="S11" s="59">
        <f>SUMIFS('业务科室人工时汇总统计表(按人按月取数法)'!$S$6:$S$1048576,'业务科室人工时汇总统计表(按人按月取数法)'!$B$6:$B$1048576,1,'业务科室人工时汇总统计表(按人按月取数法)'!$D$6:$D$1048576,'分配系数计算表_业务科室及项目成本人工时累计数 '!C11)</f>
        <v>300</v>
      </c>
      <c r="T11" s="59">
        <f>SUMIFS('业务科室人工时汇总统计表(按人按月取数法)'!$T$6:$T$1048576,'业务科室人工时汇总统计表(按人按月取数法)'!$B$6:$B$1048576,1,'业务科室人工时汇总统计表(按人按月取数法)'!$D$6:$D$1048576,'分配系数计算表_业务科室及项目成本人工时累计数 '!C11)</f>
        <v>0</v>
      </c>
      <c r="U11" s="59">
        <f>SUMIFS('业务科室人工时汇总统计表(按人按月取数法)'!$U$6:$U$1048576,'业务科室人工时汇总统计表(按人按月取数法)'!$B$6:$B$1048576,1,'业务科室人工时汇总统计表(按人按月取数法)'!$D$6:$D$1048576,'分配系数计算表_业务科室及项目成本人工时累计数 '!C11)</f>
        <v>0</v>
      </c>
      <c r="V11" s="59">
        <f>SUMIFS('业务科室人工时汇总统计表(按人按月取数法)'!$V$6:$V$1048576,'业务科室人工时汇总统计表(按人按月取数法)'!$B$6:$B$1048576,1,'业务科室人工时汇总统计表(按人按月取数法)'!$D$6:$D$1048576,'分配系数计算表_业务科室及项目成本人工时累计数 '!C11)</f>
        <v>0</v>
      </c>
      <c r="W11" s="59">
        <f>SUMIFS('业务科室人工时汇总统计表(按人按月取数法)'!$W$6:$W$1048576,'业务科室人工时汇总统计表(按人按月取数法)'!$B$6:$B$1048576,1,'业务科室人工时汇总统计表(按人按月取数法)'!$D$6:$D$1048576,'分配系数计算表_业务科室及项目成本人工时累计数 '!C11)</f>
        <v>1</v>
      </c>
      <c r="X11" s="59">
        <f>SUMIFS('业务科室人工时汇总统计表(按人按月取数法)'!$X$6:$X$1048576,'业务科室人工时汇总统计表(按人按月取数法)'!$B$6:$B$1048576,1,'业务科室人工时汇总统计表(按人按月取数法)'!$D$6:$D$1048576,'分配系数计算表_业务科室及项目成本人工时累计数 '!C11)</f>
        <v>1</v>
      </c>
      <c r="Y11" s="59">
        <f>SUMIFS('业务科室人工时汇总统计表(按人按月取数法)'!$Y$6:$Y$1048576,'业务科室人工时汇总统计表(按人按月取数法)'!$B$6:$B$1048576,1,'业务科室人工时汇总统计表(按人按月取数法)'!$D$6:$D$1048576,'分配系数计算表_业务科室及项目成本人工时累计数 '!C11)</f>
        <v>30</v>
      </c>
      <c r="Z11" s="35"/>
    </row>
    <row r="12" spans="1:26" ht="20.100000000000001" customHeight="1" x14ac:dyDescent="0.15">
      <c r="A12" s="31">
        <v>2023</v>
      </c>
      <c r="B12" s="31">
        <v>1</v>
      </c>
      <c r="C12" s="35" t="s">
        <v>26</v>
      </c>
      <c r="D12" s="38">
        <f t="shared" si="2"/>
        <v>8.3099999999999993E-2</v>
      </c>
      <c r="E12" s="59">
        <f t="shared" si="3"/>
        <v>702</v>
      </c>
      <c r="F12" s="59">
        <f t="shared" si="0"/>
        <v>702</v>
      </c>
      <c r="G12" s="59">
        <f t="shared" si="1"/>
        <v>100</v>
      </c>
      <c r="H12" s="59">
        <f>SUMIFS('业务科室人工时汇总统计表(按人按月取数法)'!$H$6:$H$1048576,'业务科室人工时汇总统计表(按人按月取数法)'!$B$6:$B$1048576,1,'业务科室人工时汇总统计表(按人按月取数法)'!$D$6:$D$1048576,'分配系数计算表_业务科室及项目成本人工时累计数 '!C12)</f>
        <v>0</v>
      </c>
      <c r="I12" s="59">
        <f>SUMIFS('业务科室人工时汇总统计表(按人按月取数法)'!$I$6:$I$1048576,'业务科室人工时汇总统计表(按人按月取数法)'!$B$6:$B$1048576,1,'业务科室人工时汇总统计表(按人按月取数法)'!$D$6:$D$1048576,'分配系数计算表_业务科室及项目成本人工时累计数 '!C12)</f>
        <v>0</v>
      </c>
      <c r="J12" s="59">
        <f>SUMIFS('业务科室人工时汇总统计表(按人按月取数法)'!$J$6:$J$1048576,'业务科室人工时汇总统计表(按人按月取数法)'!$B$6:$B$1048576,1,'业务科室人工时汇总统计表(按人按月取数法)'!$D$6:$D$1048576,'分配系数计算表_业务科室及项目成本人工时累计数 '!C12)</f>
        <v>0</v>
      </c>
      <c r="K12" s="59">
        <f>SUMIFS('业务科室人工时汇总统计表(按人按月取数法)'!$K$6:$K$1048576,'业务科室人工时汇总统计表(按人按月取数法)'!$B$6:$B$1048576,1,'业务科室人工时汇总统计表(按人按月取数法)'!$D$6:$D$1048576,'分配系数计算表_业务科室及项目成本人工时累计数 '!C12)</f>
        <v>0</v>
      </c>
      <c r="L12" s="59">
        <f>SUMIFS('业务科室人工时汇总统计表(按人按月取数法)'!$L$6:$L$1048576,'业务科室人工时汇总统计表(按人按月取数法)'!$B$6:$B$1048576,1,'业务科室人工时汇总统计表(按人按月取数法)'!$D$6:$D$1048576,'分配系数计算表_业务科室及项目成本人工时累计数 '!C12)</f>
        <v>0</v>
      </c>
      <c r="M12" s="59">
        <f>SUMIFS('业务科室人工时汇总统计表(按人按月取数法)'!$M$6:$M$1048576,'业务科室人工时汇总统计表(按人按月取数法)'!$B$6:$B$1048576,1,'业务科室人工时汇总统计表(按人按月取数法)'!$D$6:$D$1048576,'分配系数计算表_业务科室及项目成本人工时累计数 '!C12)</f>
        <v>0</v>
      </c>
      <c r="N12" s="59">
        <f>SUMIFS('业务科室人工时汇总统计表(按人按月取数法)'!$N$6:$N$1048576,'业务科室人工时汇总统计表(按人按月取数法)'!$B$6:$B$1048576,1,'业务科室人工时汇总统计表(按人按月取数法)'!$D$6:$D$1048576,'分配系数计算表_业务科室及项目成本人工时累计数 '!C12)</f>
        <v>100</v>
      </c>
      <c r="O12" s="59">
        <f>SUMIFS('业务科室人工时汇总统计表(按人按月取数法)'!$O$6:$O$1048576,'业务科室人工时汇总统计表(按人按月取数法)'!$B$6:$B$1048576,1,'业务科室人工时汇总统计表(按人按月取数法)'!$D$6:$D$1048576,'分配系数计算表_业务科室及项目成本人工时累计数 '!C12)</f>
        <v>0</v>
      </c>
      <c r="P12" s="59">
        <f>SUMIFS('业务科室人工时汇总统计表(按人按月取数法)'!$P$6:$P$1048576,'业务科室人工时汇总统计表(按人按月取数法)'!$B$6:$B$1048576,1,'业务科室人工时汇总统计表(按人按月取数法)'!$D$6:$D$1048576,'分配系数计算表_业务科室及项目成本人工时累计数 '!C12)</f>
        <v>0</v>
      </c>
      <c r="Q12" s="59">
        <f>SUMIFS('业务科室人工时汇总统计表(按人按月取数法)'!$Q$6:$Q$1048576,'业务科室人工时汇总统计表(按人按月取数法)'!$B$6:$B$1048576,1,'业务科室人工时汇总统计表(按人按月取数法)'!$D$6:$D$1048576,'分配系数计算表_业务科室及项目成本人工时累计数 '!C12)</f>
        <v>0</v>
      </c>
      <c r="R12" s="59">
        <f>SUMIFS('业务科室人工时汇总统计表(按人按月取数法)'!$R$6:$R$1048576,'业务科室人工时汇总统计表(按人按月取数法)'!$B$6:$B$1048576,1,'业务科室人工时汇总统计表(按人按月取数法)'!$D$6:$D$1048576,'分配系数计算表_业务科室及项目成本人工时累计数 '!C12)</f>
        <v>300</v>
      </c>
      <c r="S12" s="59">
        <f>SUMIFS('业务科室人工时汇总统计表(按人按月取数法)'!$S$6:$S$1048576,'业务科室人工时汇总统计表(按人按月取数法)'!$B$6:$B$1048576,1,'业务科室人工时汇总统计表(按人按月取数法)'!$D$6:$D$1048576,'分配系数计算表_业务科室及项目成本人工时累计数 '!C12)</f>
        <v>100</v>
      </c>
      <c r="T12" s="59">
        <f>SUMIFS('业务科室人工时汇总统计表(按人按月取数法)'!$T$6:$T$1048576,'业务科室人工时汇总统计表(按人按月取数法)'!$B$6:$B$1048576,1,'业务科室人工时汇总统计表(按人按月取数法)'!$D$6:$D$1048576,'分配系数计算表_业务科室及项目成本人工时累计数 '!C12)</f>
        <v>0</v>
      </c>
      <c r="U12" s="59">
        <f>SUMIFS('业务科室人工时汇总统计表(按人按月取数法)'!$U$6:$U$1048576,'业务科室人工时汇总统计表(按人按月取数法)'!$B$6:$B$1048576,1,'业务科室人工时汇总统计表(按人按月取数法)'!$D$6:$D$1048576,'分配系数计算表_业务科室及项目成本人工时累计数 '!C12)</f>
        <v>0</v>
      </c>
      <c r="V12" s="59">
        <f>SUMIFS('业务科室人工时汇总统计表(按人按月取数法)'!$V$6:$V$1048576,'业务科室人工时汇总统计表(按人按月取数法)'!$B$6:$B$1048576,1,'业务科室人工时汇总统计表(按人按月取数法)'!$D$6:$D$1048576,'分配系数计算表_业务科室及项目成本人工时累计数 '!C12)</f>
        <v>0</v>
      </c>
      <c r="W12" s="59">
        <f>SUMIFS('业务科室人工时汇总统计表(按人按月取数法)'!$W$6:$W$1048576,'业务科室人工时汇总统计表(按人按月取数法)'!$B$6:$B$1048576,1,'业务科室人工时汇总统计表(按人按月取数法)'!$D$6:$D$1048576,'分配系数计算表_业务科室及项目成本人工时累计数 '!C12)</f>
        <v>1</v>
      </c>
      <c r="X12" s="59">
        <f>SUMIFS('业务科室人工时汇总统计表(按人按月取数法)'!$X$6:$X$1048576,'业务科室人工时汇总统计表(按人按月取数法)'!$B$6:$B$1048576,1,'业务科室人工时汇总统计表(按人按月取数法)'!$D$6:$D$1048576,'分配系数计算表_业务科室及项目成本人工时累计数 '!C12)</f>
        <v>1</v>
      </c>
      <c r="Y12" s="59">
        <f>SUMIFS('业务科室人工时汇总统计表(按人按月取数法)'!$Y$6:$Y$1048576,'业务科室人工时汇总统计表(按人按月取数法)'!$B$6:$B$1048576,1,'业务科室人工时汇总统计表(按人按月取数法)'!$D$6:$D$1048576,'分配系数计算表_业务科室及项目成本人工时累计数 '!C12)</f>
        <v>200</v>
      </c>
      <c r="Z12" s="35"/>
    </row>
    <row r="13" spans="1:26" ht="20.100000000000001" customHeight="1" x14ac:dyDescent="0.15">
      <c r="A13" s="31">
        <v>2023</v>
      </c>
      <c r="B13" s="31">
        <v>1</v>
      </c>
      <c r="C13" s="35" t="s">
        <v>28</v>
      </c>
      <c r="D13" s="38">
        <f t="shared" si="2"/>
        <v>8.5000000000000006E-2</v>
      </c>
      <c r="E13" s="59">
        <f t="shared" si="3"/>
        <v>718</v>
      </c>
      <c r="F13" s="59">
        <f t="shared" si="0"/>
        <v>718</v>
      </c>
      <c r="G13" s="59">
        <f t="shared" si="1"/>
        <v>0</v>
      </c>
      <c r="H13" s="59">
        <f>SUMIFS('业务科室人工时汇总统计表(按人按月取数法)'!$H$6:$H$1048576,'业务科室人工时汇总统计表(按人按月取数法)'!$B$6:$B$1048576,1,'业务科室人工时汇总统计表(按人按月取数法)'!$D$6:$D$1048576,'分配系数计算表_业务科室及项目成本人工时累计数 '!C13)</f>
        <v>0</v>
      </c>
      <c r="I13" s="59">
        <f>SUMIFS('业务科室人工时汇总统计表(按人按月取数法)'!$I$6:$I$1048576,'业务科室人工时汇总统计表(按人按月取数法)'!$B$6:$B$1048576,1,'业务科室人工时汇总统计表(按人按月取数法)'!$D$6:$D$1048576,'分配系数计算表_业务科室及项目成本人工时累计数 '!C13)</f>
        <v>0</v>
      </c>
      <c r="J13" s="59">
        <f>SUMIFS('业务科室人工时汇总统计表(按人按月取数法)'!$J$6:$J$1048576,'业务科室人工时汇总统计表(按人按月取数法)'!$B$6:$B$1048576,1,'业务科室人工时汇总统计表(按人按月取数法)'!$D$6:$D$1048576,'分配系数计算表_业务科室及项目成本人工时累计数 '!C13)</f>
        <v>0</v>
      </c>
      <c r="K13" s="59">
        <f>SUMIFS('业务科室人工时汇总统计表(按人按月取数法)'!$K$6:$K$1048576,'业务科室人工时汇总统计表(按人按月取数法)'!$B$6:$B$1048576,1,'业务科室人工时汇总统计表(按人按月取数法)'!$D$6:$D$1048576,'分配系数计算表_业务科室及项目成本人工时累计数 '!C13)</f>
        <v>0</v>
      </c>
      <c r="L13" s="59">
        <f>SUMIFS('业务科室人工时汇总统计表(按人按月取数法)'!$L$6:$L$1048576,'业务科室人工时汇总统计表(按人按月取数法)'!$B$6:$B$1048576,1,'业务科室人工时汇总统计表(按人按月取数法)'!$D$6:$D$1048576,'分配系数计算表_业务科室及项目成本人工时累计数 '!C13)</f>
        <v>0</v>
      </c>
      <c r="M13" s="59">
        <f>SUMIFS('业务科室人工时汇总统计表(按人按月取数法)'!$M$6:$M$1048576,'业务科室人工时汇总统计表(按人按月取数法)'!$B$6:$B$1048576,1,'业务科室人工时汇总统计表(按人按月取数法)'!$D$6:$D$1048576,'分配系数计算表_业务科室及项目成本人工时累计数 '!C13)</f>
        <v>0</v>
      </c>
      <c r="N13" s="59">
        <f>SUMIFS('业务科室人工时汇总统计表(按人按月取数法)'!$N$6:$N$1048576,'业务科室人工时汇总统计表(按人按月取数法)'!$B$6:$B$1048576,1,'业务科室人工时汇总统计表(按人按月取数法)'!$D$6:$D$1048576,'分配系数计算表_业务科室及项目成本人工时累计数 '!C13)</f>
        <v>0</v>
      </c>
      <c r="O13" s="59">
        <f>SUMIFS('业务科室人工时汇总统计表(按人按月取数法)'!$O$6:$O$1048576,'业务科室人工时汇总统计表(按人按月取数法)'!$B$6:$B$1048576,1,'业务科室人工时汇总统计表(按人按月取数法)'!$D$6:$D$1048576,'分配系数计算表_业务科室及项目成本人工时累计数 '!C13)</f>
        <v>2</v>
      </c>
      <c r="P13" s="59">
        <f>SUMIFS('业务科室人工时汇总统计表(按人按月取数法)'!$P$6:$P$1048576,'业务科室人工时汇总统计表(按人按月取数法)'!$B$6:$B$1048576,1,'业务科室人工时汇总统计表(按人按月取数法)'!$D$6:$D$1048576,'分配系数计算表_业务科室及项目成本人工时累计数 '!C13)</f>
        <v>4</v>
      </c>
      <c r="Q13" s="59">
        <f>SUMIFS('业务科室人工时汇总统计表(按人按月取数法)'!$Q$6:$Q$1048576,'业务科室人工时汇总统计表(按人按月取数法)'!$B$6:$B$1048576,1,'业务科室人工时汇总统计表(按人按月取数法)'!$D$6:$D$1048576,'分配系数计算表_业务科室及项目成本人工时累计数 '!C13)</f>
        <v>0</v>
      </c>
      <c r="R13" s="59">
        <f>SUMIFS('业务科室人工时汇总统计表(按人按月取数法)'!$R$6:$R$1048576,'业务科室人工时汇总统计表(按人按月取数法)'!$B$6:$B$1048576,1,'业务科室人工时汇总统计表(按人按月取数法)'!$D$6:$D$1048576,'分配系数计算表_业务科室及项目成本人工时累计数 '!C13)</f>
        <v>2</v>
      </c>
      <c r="S13" s="59">
        <f>SUMIFS('业务科室人工时汇总统计表(按人按月取数法)'!$S$6:$S$1048576,'业务科室人工时汇总统计表(按人按月取数法)'!$B$6:$B$1048576,1,'业务科室人工时汇总统计表(按人按月取数法)'!$D$6:$D$1048576,'分配系数计算表_业务科室及项目成本人工时累计数 '!C13)</f>
        <v>300</v>
      </c>
      <c r="T13" s="59">
        <f>SUMIFS('业务科室人工时汇总统计表(按人按月取数法)'!$T$6:$T$1048576,'业务科室人工时汇总统计表(按人按月取数法)'!$B$6:$B$1048576,1,'业务科室人工时汇总统计表(按人按月取数法)'!$D$6:$D$1048576,'分配系数计算表_业务科室及项目成本人工时累计数 '!C13)</f>
        <v>0</v>
      </c>
      <c r="U13" s="59">
        <f>SUMIFS('业务科室人工时汇总统计表(按人按月取数法)'!$U$6:$U$1048576,'业务科室人工时汇总统计表(按人按月取数法)'!$B$6:$B$1048576,1,'业务科室人工时汇总统计表(按人按月取数法)'!$D$6:$D$1048576,'分配系数计算表_业务科室及项目成本人工时累计数 '!C13)</f>
        <v>0</v>
      </c>
      <c r="V13" s="59">
        <f>SUMIFS('业务科室人工时汇总统计表(按人按月取数法)'!$V$6:$V$1048576,'业务科室人工时汇总统计表(按人按月取数法)'!$B$6:$B$1048576,1,'业务科室人工时汇总统计表(按人按月取数法)'!$D$6:$D$1048576,'分配系数计算表_业务科室及项目成本人工时累计数 '!C13)</f>
        <v>0</v>
      </c>
      <c r="W13" s="59">
        <f>SUMIFS('业务科室人工时汇总统计表(按人按月取数法)'!$W$6:$W$1048576,'业务科室人工时汇总统计表(按人按月取数法)'!$B$6:$B$1048576,1,'业务科室人工时汇总统计表(按人按月取数法)'!$D$6:$D$1048576,'分配系数计算表_业务科室及项目成本人工时累计数 '!C13)</f>
        <v>200</v>
      </c>
      <c r="X13" s="59">
        <f>SUMIFS('业务科室人工时汇总统计表(按人按月取数法)'!$X$6:$X$1048576,'业务科室人工时汇总统计表(按人按月取数法)'!$B$6:$B$1048576,1,'业务科室人工时汇总统计表(按人按月取数法)'!$D$6:$D$1048576,'分配系数计算表_业务科室及项目成本人工时累计数 '!C13)</f>
        <v>160</v>
      </c>
      <c r="Y13" s="59">
        <f>SUMIFS('业务科室人工时汇总统计表(按人按月取数法)'!$Y$6:$Y$1048576,'业务科室人工时汇总统计表(按人按月取数法)'!$B$6:$B$1048576,1,'业务科室人工时汇总统计表(按人按月取数法)'!$D$6:$D$1048576,'分配系数计算表_业务科室及项目成本人工时累计数 '!C13)</f>
        <v>50</v>
      </c>
      <c r="Z13" s="35"/>
    </row>
    <row r="14" spans="1:26" ht="20.100000000000001" customHeight="1" x14ac:dyDescent="0.15">
      <c r="A14" s="31">
        <v>2023</v>
      </c>
      <c r="B14" s="31">
        <v>1</v>
      </c>
      <c r="C14" s="35" t="s">
        <v>51</v>
      </c>
      <c r="D14" s="38">
        <f t="shared" si="2"/>
        <v>8.2500000000000004E-2</v>
      </c>
      <c r="E14" s="59">
        <f t="shared" si="3"/>
        <v>697</v>
      </c>
      <c r="F14" s="59">
        <f t="shared" si="0"/>
        <v>697</v>
      </c>
      <c r="G14" s="59">
        <f t="shared" si="1"/>
        <v>220</v>
      </c>
      <c r="H14" s="59">
        <f>SUMIFS('业务科室人工时汇总统计表(按人按月取数法)'!$H$6:$H$1048576,'业务科室人工时汇总统计表(按人按月取数法)'!$B$6:$B$1048576,1,'业务科室人工时汇总统计表(按人按月取数法)'!$D$6:$D$1048576,'分配系数计算表_业务科室及项目成本人工时累计数 '!C14)</f>
        <v>50</v>
      </c>
      <c r="I14" s="59">
        <f>SUMIFS('业务科室人工时汇总统计表(按人按月取数法)'!$I$6:$I$1048576,'业务科室人工时汇总统计表(按人按月取数法)'!$B$6:$B$1048576,1,'业务科室人工时汇总统计表(按人按月取数法)'!$D$6:$D$1048576,'分配系数计算表_业务科室及项目成本人工时累计数 '!C14)</f>
        <v>50</v>
      </c>
      <c r="J14" s="59">
        <f>SUMIFS('业务科室人工时汇总统计表(按人按月取数法)'!$J$6:$J$1048576,'业务科室人工时汇总统计表(按人按月取数法)'!$B$6:$B$1048576,1,'业务科室人工时汇总统计表(按人按月取数法)'!$D$6:$D$1048576,'分配系数计算表_业务科室及项目成本人工时累计数 '!C14)</f>
        <v>30</v>
      </c>
      <c r="K14" s="59">
        <f>SUMIFS('业务科室人工时汇总统计表(按人按月取数法)'!$K$6:$K$1048576,'业务科室人工时汇总统计表(按人按月取数法)'!$B$6:$B$1048576,1,'业务科室人工时汇总统计表(按人按月取数法)'!$D$6:$D$1048576,'分配系数计算表_业务科室及项目成本人工时累计数 '!C14)</f>
        <v>20</v>
      </c>
      <c r="L14" s="59">
        <f>SUMIFS('业务科室人工时汇总统计表(按人按月取数法)'!$L$6:$L$1048576,'业务科室人工时汇总统计表(按人按月取数法)'!$B$6:$B$1048576,1,'业务科室人工时汇总统计表(按人按月取数法)'!$D$6:$D$1048576,'分配系数计算表_业务科室及项目成本人工时累计数 '!C14)</f>
        <v>20</v>
      </c>
      <c r="M14" s="59">
        <f>SUMIFS('业务科室人工时汇总统计表(按人按月取数法)'!$M$6:$M$1048576,'业务科室人工时汇总统计表(按人按月取数法)'!$B$6:$B$1048576,1,'业务科室人工时汇总统计表(按人按月取数法)'!$D$6:$D$1048576,'分配系数计算表_业务科室及项目成本人工时累计数 '!C14)</f>
        <v>20</v>
      </c>
      <c r="N14" s="59">
        <f>SUMIFS('业务科室人工时汇总统计表(按人按月取数法)'!$N$6:$N$1048576,'业务科室人工时汇总统计表(按人按月取数法)'!$B$6:$B$1048576,1,'业务科室人工时汇总统计表(按人按月取数法)'!$D$6:$D$1048576,'分配系数计算表_业务科室及项目成本人工时累计数 '!C14)</f>
        <v>30</v>
      </c>
      <c r="O14" s="59">
        <f>SUMIFS('业务科室人工时汇总统计表(按人按月取数法)'!$O$6:$O$1048576,'业务科室人工时汇总统计表(按人按月取数法)'!$B$6:$B$1048576,1,'业务科室人工时汇总统计表(按人按月取数法)'!$D$6:$D$1048576,'分配系数计算表_业务科室及项目成本人工时累计数 '!C14)</f>
        <v>25</v>
      </c>
      <c r="P14" s="59">
        <f>SUMIFS('业务科室人工时汇总统计表(按人按月取数法)'!$P$6:$P$1048576,'业务科室人工时汇总统计表(按人按月取数法)'!$B$6:$B$1048576,1,'业务科室人工时汇总统计表(按人按月取数法)'!$D$6:$D$1048576,'分配系数计算表_业务科室及项目成本人工时累计数 '!C14)</f>
        <v>0</v>
      </c>
      <c r="Q14" s="59">
        <f>SUMIFS('业务科室人工时汇总统计表(按人按月取数法)'!$Q$6:$Q$1048576,'业务科室人工时汇总统计表(按人按月取数法)'!$B$6:$B$1048576,1,'业务科室人工时汇总统计表(按人按月取数法)'!$D$6:$D$1048576,'分配系数计算表_业务科室及项目成本人工时累计数 '!C14)</f>
        <v>10</v>
      </c>
      <c r="R14" s="59">
        <f>SUMIFS('业务科室人工时汇总统计表(按人按月取数法)'!$R$6:$R$1048576,'业务科室人工时汇总统计表(按人按月取数法)'!$B$6:$B$1048576,1,'业务科室人工时汇总统计表(按人按月取数法)'!$D$6:$D$1048576,'分配系数计算表_业务科室及项目成本人工时累计数 '!C14)</f>
        <v>60</v>
      </c>
      <c r="S14" s="59">
        <f>SUMIFS('业务科室人工时汇总统计表(按人按月取数法)'!$S$6:$S$1048576,'业务科室人工时汇总统计表(按人按月取数法)'!$B$6:$B$1048576,1,'业务科室人工时汇总统计表(按人按月取数法)'!$D$6:$D$1048576,'分配系数计算表_业务科室及项目成本人工时累计数 '!C14)</f>
        <v>100</v>
      </c>
      <c r="T14" s="59">
        <f>SUMIFS('业务科室人工时汇总统计表(按人按月取数法)'!$T$6:$T$1048576,'业务科室人工时汇总统计表(按人按月取数法)'!$B$6:$B$1048576,1,'业务科室人工时汇总统计表(按人按月取数法)'!$D$6:$D$1048576,'分配系数计算表_业务科室及项目成本人工时累计数 '!C14)</f>
        <v>80</v>
      </c>
      <c r="U14" s="59">
        <f>SUMIFS('业务科室人工时汇总统计表(按人按月取数法)'!$U$6:$U$1048576,'业务科室人工时汇总统计表(按人按月取数法)'!$B$6:$B$1048576,1,'业务科室人工时汇总统计表(按人按月取数法)'!$D$6:$D$1048576,'分配系数计算表_业务科室及项目成本人工时累计数 '!C14)</f>
        <v>1</v>
      </c>
      <c r="V14" s="59">
        <f>SUMIFS('业务科室人工时汇总统计表(按人按月取数法)'!$V$6:$V$1048576,'业务科室人工时汇总统计表(按人按月取数法)'!$B$6:$B$1048576,1,'业务科室人工时汇总统计表(按人按月取数法)'!$D$6:$D$1048576,'分配系数计算表_业务科室及项目成本人工时累计数 '!C14)</f>
        <v>1</v>
      </c>
      <c r="W14" s="59">
        <f>SUMIFS('业务科室人工时汇总统计表(按人按月取数法)'!$W$6:$W$1048576,'业务科室人工时汇总统计表(按人按月取数法)'!$B$6:$B$1048576,1,'业务科室人工时汇总统计表(按人按月取数法)'!$D$6:$D$1048576,'分配系数计算表_业务科室及项目成本人工时累计数 '!C14)</f>
        <v>100</v>
      </c>
      <c r="X14" s="59">
        <f>SUMIFS('业务科室人工时汇总统计表(按人按月取数法)'!$X$6:$X$1048576,'业务科室人工时汇总统计表(按人按月取数法)'!$B$6:$B$1048576,1,'业务科室人工时汇总统计表(按人按月取数法)'!$D$6:$D$1048576,'分配系数计算表_业务科室及项目成本人工时累计数 '!C14)</f>
        <v>70</v>
      </c>
      <c r="Y14" s="59">
        <f>SUMIFS('业务科室人工时汇总统计表(按人按月取数法)'!$Y$6:$Y$1048576,'业务科室人工时汇总统计表(按人按月取数法)'!$B$6:$B$1048576,1,'业务科室人工时汇总统计表(按人按月取数法)'!$D$6:$D$1048576,'分配系数计算表_业务科室及项目成本人工时累计数 '!C14)</f>
        <v>30</v>
      </c>
      <c r="Z14" s="35"/>
    </row>
    <row r="15" spans="1:26" ht="20.100000000000001" customHeight="1" x14ac:dyDescent="0.15">
      <c r="A15" s="31">
        <v>2023</v>
      </c>
      <c r="B15" s="31">
        <v>1</v>
      </c>
      <c r="C15" s="35" t="s">
        <v>52</v>
      </c>
      <c r="D15" s="38">
        <f t="shared" si="2"/>
        <v>8.72E-2</v>
      </c>
      <c r="E15" s="59">
        <f t="shared" si="3"/>
        <v>737</v>
      </c>
      <c r="F15" s="59">
        <f t="shared" si="0"/>
        <v>737</v>
      </c>
      <c r="G15" s="59">
        <f t="shared" si="1"/>
        <v>245</v>
      </c>
      <c r="H15" s="59">
        <f>SUMIFS('业务科室人工时汇总统计表(按人按月取数法)'!$H$6:$H$1048576,'业务科室人工时汇总统计表(按人按月取数法)'!$B$6:$B$1048576,1,'业务科室人工时汇总统计表(按人按月取数法)'!$D$6:$D$1048576,'分配系数计算表_业务科室及项目成本人工时累计数 '!C15)</f>
        <v>60</v>
      </c>
      <c r="I15" s="59">
        <f>SUMIFS('业务科室人工时汇总统计表(按人按月取数法)'!$I$6:$I$1048576,'业务科室人工时汇总统计表(按人按月取数法)'!$B$6:$B$1048576,1,'业务科室人工时汇总统计表(按人按月取数法)'!$D$6:$D$1048576,'分配系数计算表_业务科室及项目成本人工时累计数 '!C15)</f>
        <v>40</v>
      </c>
      <c r="J15" s="59">
        <f>SUMIFS('业务科室人工时汇总统计表(按人按月取数法)'!$J$6:$J$1048576,'业务科室人工时汇总统计表(按人按月取数法)'!$B$6:$B$1048576,1,'业务科室人工时汇总统计表(按人按月取数法)'!$D$6:$D$1048576,'分配系数计算表_业务科室及项目成本人工时累计数 '!C15)</f>
        <v>20</v>
      </c>
      <c r="K15" s="59">
        <f>SUMIFS('业务科室人工时汇总统计表(按人按月取数法)'!$K$6:$K$1048576,'业务科室人工时汇总统计表(按人按月取数法)'!$B$6:$B$1048576,1,'业务科室人工时汇总统计表(按人按月取数法)'!$D$6:$D$1048576,'分配系数计算表_业务科室及项目成本人工时累计数 '!C15)</f>
        <v>30</v>
      </c>
      <c r="L15" s="59">
        <f>SUMIFS('业务科室人工时汇总统计表(按人按月取数法)'!$L$6:$L$1048576,'业务科室人工时汇总统计表(按人按月取数法)'!$B$6:$B$1048576,1,'业务科室人工时汇总统计表(按人按月取数法)'!$D$6:$D$1048576,'分配系数计算表_业务科室及项目成本人工时累计数 '!C15)</f>
        <v>35</v>
      </c>
      <c r="M15" s="59">
        <f>SUMIFS('业务科室人工时汇总统计表(按人按月取数法)'!$M$6:$M$1048576,'业务科室人工时汇总统计表(按人按月取数法)'!$B$6:$B$1048576,1,'业务科室人工时汇总统计表(按人按月取数法)'!$D$6:$D$1048576,'分配系数计算表_业务科室及项目成本人工时累计数 '!C15)</f>
        <v>25</v>
      </c>
      <c r="N15" s="59">
        <f>SUMIFS('业务科室人工时汇总统计表(按人按月取数法)'!$N$6:$N$1048576,'业务科室人工时汇总统计表(按人按月取数法)'!$B$6:$B$1048576,1,'业务科室人工时汇总统计表(按人按月取数法)'!$D$6:$D$1048576,'分配系数计算表_业务科室及项目成本人工时累计数 '!C15)</f>
        <v>35</v>
      </c>
      <c r="O15" s="59">
        <f>SUMIFS('业务科室人工时汇总统计表(按人按月取数法)'!$O$6:$O$1048576,'业务科室人工时汇总统计表(按人按月取数法)'!$B$6:$B$1048576,1,'业务科室人工时汇总统计表(按人按月取数法)'!$D$6:$D$1048576,'分配系数计算表_业务科室及项目成本人工时累计数 '!C15)</f>
        <v>0</v>
      </c>
      <c r="P15" s="59">
        <f>SUMIFS('业务科室人工时汇总统计表(按人按月取数法)'!$P$6:$P$1048576,'业务科室人工时汇总统计表(按人按月取数法)'!$B$6:$B$1048576,1,'业务科室人工时汇总统计表(按人按月取数法)'!$D$6:$D$1048576,'分配系数计算表_业务科室及项目成本人工时累计数 '!C15)</f>
        <v>0</v>
      </c>
      <c r="Q15" s="59">
        <f>SUMIFS('业务科室人工时汇总统计表(按人按月取数法)'!$Q$6:$Q$1048576,'业务科室人工时汇总统计表(按人按月取数法)'!$B$6:$B$1048576,1,'业务科室人工时汇总统计表(按人按月取数法)'!$D$6:$D$1048576,'分配系数计算表_业务科室及项目成本人工时累计数 '!C15)</f>
        <v>80</v>
      </c>
      <c r="R15" s="59">
        <f>SUMIFS('业务科室人工时汇总统计表(按人按月取数法)'!$R$6:$R$1048576,'业务科室人工时汇总统计表(按人按月取数法)'!$B$6:$B$1048576,1,'业务科室人工时汇总统计表(按人按月取数法)'!$D$6:$D$1048576,'分配系数计算表_业务科室及项目成本人工时累计数 '!C15)</f>
        <v>50</v>
      </c>
      <c r="S15" s="59">
        <f>SUMIFS('业务科室人工时汇总统计表(按人按月取数法)'!$S$6:$S$1048576,'业务科室人工时汇总统计表(按人按月取数法)'!$B$6:$B$1048576,1,'业务科室人工时汇总统计表(按人按月取数法)'!$D$6:$D$1048576,'分配系数计算表_业务科室及项目成本人工时累计数 '!C15)</f>
        <v>150</v>
      </c>
      <c r="T15" s="59">
        <f>SUMIFS('业务科室人工时汇总统计表(按人按月取数法)'!$T$6:$T$1048576,'业务科室人工时汇总统计表(按人按月取数法)'!$B$6:$B$1048576,1,'业务科室人工时汇总统计表(按人按月取数法)'!$D$6:$D$1048576,'分配系数计算表_业务科室及项目成本人工时累计数 '!C15)</f>
        <v>30</v>
      </c>
      <c r="U15" s="59">
        <f>SUMIFS('业务科室人工时汇总统计表(按人按月取数法)'!$U$6:$U$1048576,'业务科室人工时汇总统计表(按人按月取数法)'!$B$6:$B$1048576,1,'业务科室人工时汇总统计表(按人按月取数法)'!$D$6:$D$1048576,'分配系数计算表_业务科室及项目成本人工时累计数 '!C15)</f>
        <v>1</v>
      </c>
      <c r="V15" s="59">
        <f>SUMIFS('业务科室人工时汇总统计表(按人按月取数法)'!$V$6:$V$1048576,'业务科室人工时汇总统计表(按人按月取数法)'!$B$6:$B$1048576,1,'业务科室人工时汇总统计表(按人按月取数法)'!$D$6:$D$1048576,'分配系数计算表_业务科室及项目成本人工时累计数 '!C15)</f>
        <v>1</v>
      </c>
      <c r="W15" s="59">
        <f>SUMIFS('业务科室人工时汇总统计表(按人按月取数法)'!$W$6:$W$1048576,'业务科室人工时汇总统计表(按人按月取数法)'!$B$6:$B$1048576,1,'业务科室人工时汇总统计表(按人按月取数法)'!$D$6:$D$1048576,'分配系数计算表_业务科室及项目成本人工时累计数 '!C15)</f>
        <v>80</v>
      </c>
      <c r="X15" s="59">
        <f>SUMIFS('业务科室人工时汇总统计表(按人按月取数法)'!$X$6:$X$1048576,'业务科室人工时汇总统计表(按人按月取数法)'!$B$6:$B$1048576,1,'业务科室人工时汇总统计表(按人按月取数法)'!$D$6:$D$1048576,'分配系数计算表_业务科室及项目成本人工时累计数 '!C15)</f>
        <v>60</v>
      </c>
      <c r="Y15" s="59">
        <f>SUMIFS('业务科室人工时汇总统计表(按人按月取数法)'!$Y$6:$Y$1048576,'业务科室人工时汇总统计表(按人按月取数法)'!$B$6:$B$1048576,1,'业务科室人工时汇总统计表(按人按月取数法)'!$D$6:$D$1048576,'分配系数计算表_业务科室及项目成本人工时累计数 '!C15)</f>
        <v>40</v>
      </c>
      <c r="Z15" s="35"/>
    </row>
    <row r="16" spans="1:26" ht="20.100000000000001" customHeight="1" x14ac:dyDescent="0.15">
      <c r="A16" s="31">
        <v>2023</v>
      </c>
      <c r="B16" s="31">
        <v>1</v>
      </c>
      <c r="C16" s="56" t="s">
        <v>152</v>
      </c>
      <c r="D16" s="39">
        <f>SUM(D6:D15)</f>
        <v>1</v>
      </c>
      <c r="E16" s="59">
        <f>SUM(E6:E15)</f>
        <v>8449</v>
      </c>
      <c r="F16" s="59">
        <f t="shared" ref="F16:Y16" si="4">SUM(F6:F15)</f>
        <v>8449</v>
      </c>
      <c r="G16" s="59">
        <f t="shared" si="4"/>
        <v>2505</v>
      </c>
      <c r="H16" s="59">
        <f t="shared" si="4"/>
        <v>650</v>
      </c>
      <c r="I16" s="59">
        <f t="shared" si="4"/>
        <v>590</v>
      </c>
      <c r="J16" s="59">
        <f t="shared" si="4"/>
        <v>250</v>
      </c>
      <c r="K16" s="59">
        <f t="shared" si="4"/>
        <v>350</v>
      </c>
      <c r="L16" s="59">
        <f t="shared" si="4"/>
        <v>255</v>
      </c>
      <c r="M16" s="59">
        <f t="shared" si="4"/>
        <v>245</v>
      </c>
      <c r="N16" s="59">
        <f t="shared" si="4"/>
        <v>165</v>
      </c>
      <c r="O16" s="59">
        <f t="shared" si="4"/>
        <v>27</v>
      </c>
      <c r="P16" s="59">
        <f>SUM(P6:P15)</f>
        <v>864</v>
      </c>
      <c r="Q16" s="59">
        <f t="shared" si="4"/>
        <v>892</v>
      </c>
      <c r="R16" s="59">
        <f t="shared" si="4"/>
        <v>918</v>
      </c>
      <c r="S16" s="59">
        <f t="shared" si="4"/>
        <v>1653</v>
      </c>
      <c r="T16" s="59">
        <f t="shared" si="4"/>
        <v>112</v>
      </c>
      <c r="U16" s="59">
        <f t="shared" si="4"/>
        <v>6</v>
      </c>
      <c r="V16" s="59">
        <f t="shared" si="4"/>
        <v>4</v>
      </c>
      <c r="W16" s="59">
        <f t="shared" si="4"/>
        <v>390</v>
      </c>
      <c r="X16" s="59">
        <f t="shared" si="4"/>
        <v>298</v>
      </c>
      <c r="Y16" s="59">
        <f t="shared" si="4"/>
        <v>780</v>
      </c>
      <c r="Z16" s="35"/>
    </row>
    <row r="17" spans="1:26" ht="20.100000000000001" customHeight="1" x14ac:dyDescent="0.15">
      <c r="A17" s="31">
        <v>2023</v>
      </c>
      <c r="B17" s="31">
        <v>2</v>
      </c>
      <c r="C17" s="35" t="s">
        <v>25</v>
      </c>
      <c r="D17" s="38">
        <f>E17/$E$27</f>
        <v>0.2049</v>
      </c>
      <c r="E17" s="59">
        <f t="shared" ref="E17:E26" si="5">E6+F17</f>
        <v>2008</v>
      </c>
      <c r="F17" s="59">
        <f t="shared" ref="F17:F26" si="6">SUM(H17:Y17)</f>
        <v>645</v>
      </c>
      <c r="G17" s="59">
        <f t="shared" ref="G17:G26" si="7">SUM(H17:N17)</f>
        <v>240</v>
      </c>
      <c r="H17" s="59">
        <f>SUMIFS('业务科室人工时汇总统计表(按人按月取数法)'!$H$6:$H$1048576,'业务科室人工时汇总统计表(按人按月取数法)'!$B$6:$B$1048576,2,'业务科室人工时汇总统计表(按人按月取数法)'!$D$6:$D$1048576,'分配系数计算表_业务科室及项目成本人工时累计数 '!C17)</f>
        <v>240</v>
      </c>
      <c r="I17" s="59">
        <f>SUMIFS('业务科室人工时汇总统计表(按人按月取数法)'!$I$6:$I$1048576,'业务科室人工时汇总统计表(按人按月取数法)'!$B$6:$B$1048576,2,'业务科室人工时汇总统计表(按人按月取数法)'!$D$6:$D$1048576,'分配系数计算表_业务科室及项目成本人工时累计数 '!C17)</f>
        <v>0</v>
      </c>
      <c r="J17" s="59">
        <f>SUMIFS('业务科室人工时汇总统计表(按人按月取数法)'!$J$6:$J$1048576,'业务科室人工时汇总统计表(按人按月取数法)'!$B$6:$B$1048576,2,'业务科室人工时汇总统计表(按人按月取数法)'!$D$6:$D$1048576,'分配系数计算表_业务科室及项目成本人工时累计数 '!C17)</f>
        <v>0</v>
      </c>
      <c r="K17" s="59">
        <f>SUMIFS('业务科室人工时汇总统计表(按人按月取数法)'!$K$6:$K$1048576,'业务科室人工时汇总统计表(按人按月取数法)'!$B$6:$B$1048576,2,'业务科室人工时汇总统计表(按人按月取数法)'!$D$6:$D$1048576,'分配系数计算表_业务科室及项目成本人工时累计数 '!C17)</f>
        <v>0</v>
      </c>
      <c r="L17" s="59">
        <f>SUMIFS('业务科室人工时汇总统计表(按人按月取数法)'!$L$6:$L$1048576,'业务科室人工时汇总统计表(按人按月取数法)'!$B$6:$B$1048576,2,'业务科室人工时汇总统计表(按人按月取数法)'!$D$6:$D$1048576,'分配系数计算表_业务科室及项目成本人工时累计数 '!C17)</f>
        <v>0</v>
      </c>
      <c r="M17" s="59">
        <f>SUMIFS('业务科室人工时汇总统计表(按人按月取数法)'!$M$6:$M$1048576,'业务科室人工时汇总统计表(按人按月取数法)'!$B$6:$B$1048576,2,'业务科室人工时汇总统计表(按人按月取数法)'!$D$6:$D$1048576,'分配系数计算表_业务科室及项目成本人工时累计数 '!C17)</f>
        <v>0</v>
      </c>
      <c r="N17" s="59">
        <f>SUMIFS('业务科室人工时汇总统计表(按人按月取数法)'!$N$6:$N$1048576,'业务科室人工时汇总统计表(按人按月取数法)'!$B$6:$B$1048576,2,'业务科室人工时汇总统计表(按人按月取数法)'!$D$6:$D$1048576,'分配系数计算表_业务科室及项目成本人工时累计数 '!C17)</f>
        <v>0</v>
      </c>
      <c r="O17" s="59">
        <f>SUMIFS('业务科室人工时汇总统计表(按人按月取数法)'!$O$6:$O$1048576,'业务科室人工时汇总统计表(按人按月取数法)'!$B$6:$B$1048576,2,'业务科室人工时汇总统计表(按人按月取数法)'!$D$6:$D$1048576,'分配系数计算表_业务科室及项目成本人工时累计数 '!C17)</f>
        <v>0</v>
      </c>
      <c r="P17" s="59">
        <f>SUMIFS('业务科室人工时汇总统计表(按人按月取数法)'!$P$6:$P$1048576,'业务科室人工时汇总统计表(按人按月取数法)'!$B$6:$B$1048576,2,'业务科室人工时汇总统计表(按人按月取数法)'!$D$6:$D$1048576,'分配系数计算表_业务科室及项目成本人工时累计数 '!C17)</f>
        <v>0</v>
      </c>
      <c r="Q17" s="59">
        <f>SUMIFS('业务科室人工时汇总统计表(按人按月取数法)'!$Q$6:$Q$1048576,'业务科室人工时汇总统计表(按人按月取数法)'!$B$6:$B$1048576,2,'业务科室人工时汇总统计表(按人按月取数法)'!$D$6:$D$1048576,'分配系数计算表_业务科室及项目成本人工时累计数 '!C17)</f>
        <v>300</v>
      </c>
      <c r="R17" s="59">
        <f>SUMIFS('业务科室人工时汇总统计表(按人按月取数法)'!$R$6:$R$1048576,'业务科室人工时汇总统计表(按人按月取数法)'!$B$6:$B$1048576,2,'业务科室人工时汇总统计表(按人按月取数法)'!$D$6:$D$1048576,'分配系数计算表_业务科室及项目成本人工时累计数 '!C17)</f>
        <v>1</v>
      </c>
      <c r="S17" s="59">
        <f>SUMIFS('业务科室人工时汇总统计表(按人按月取数法)'!$S$6:$S$1048576,'业务科室人工时汇总统计表(按人按月取数法)'!$B$6:$B$1048576,2,'业务科室人工时汇总统计表(按人按月取数法)'!$D$6:$D$1048576,'分配系数计算表_业务科室及项目成本人工时累计数 '!C17)</f>
        <v>1</v>
      </c>
      <c r="T17" s="59">
        <f>SUMIFS('业务科室人工时汇总统计表(按人按月取数法)'!$T$6:$T$1048576,'业务科室人工时汇总统计表(按人按月取数法)'!$B$6:$B$1048576,2,'业务科室人工时汇总统计表(按人按月取数法)'!$D$6:$D$1048576,'分配系数计算表_业务科室及项目成本人工时累计数 '!C17)</f>
        <v>0</v>
      </c>
      <c r="U17" s="59">
        <f>SUMIFS('业务科室人工时汇总统计表(按人按月取数法)'!$U$6:$U$1048576,'业务科室人工时汇总统计表(按人按月取数法)'!$B$6:$B$1048576,2,'业务科室人工时汇总统计表(按人按月取数法)'!$D$6:$D$1048576,'分配系数计算表_业务科室及项目成本人工时累计数 '!C17)</f>
        <v>0</v>
      </c>
      <c r="V17" s="59">
        <f>SUMIFS('业务科室人工时汇总统计表(按人按月取数法)'!$V$6:$V$1048576,'业务科室人工时汇总统计表(按人按月取数法)'!$B$6:$B$1048576,2,'业务科室人工时汇总统计表(按人按月取数法)'!$D$6:$D$1048576,'分配系数计算表_业务科室及项目成本人工时累计数 '!C17)</f>
        <v>0</v>
      </c>
      <c r="W17" s="59">
        <f>SUMIFS('业务科室人工时汇总统计表(按人按月取数法)'!$W$6:$W$1048576,'业务科室人工时汇总统计表(按人按月取数法)'!$B$6:$B$1048576,2,'业务科室人工时汇总统计表(按人按月取数法)'!$D$6:$D$1048576,'分配系数计算表_业务科室及项目成本人工时累计数 '!C17)</f>
        <v>2</v>
      </c>
      <c r="X17" s="59">
        <f>SUMIFS('业务科室人工时汇总统计表(按人按月取数法)'!$X$6:$X$1048576,'业务科室人工时汇总统计表(按人按月取数法)'!$B$6:$B$1048576,2,'业务科室人工时汇总统计表(按人按月取数法)'!$D$6:$D$1048576,'分配系数计算表_业务科室及项目成本人工时累计数 '!C17)</f>
        <v>1</v>
      </c>
      <c r="Y17" s="59">
        <f>SUMIFS('业务科室人工时汇总统计表(按人按月取数法)'!$Y$6:$Y$1048576,'业务科室人工时汇总统计表(按人按月取数法)'!$B$6:$B$1048576,2,'业务科室人工时汇总统计表(按人按月取数法)'!$D$6:$D$1048576,'分配系数计算表_业务科室及项目成本人工时累计数 '!C17)</f>
        <v>100</v>
      </c>
      <c r="Z17" s="35"/>
    </row>
    <row r="18" spans="1:26" ht="20.100000000000001" customHeight="1" x14ac:dyDescent="0.15">
      <c r="A18" s="31">
        <v>2023</v>
      </c>
      <c r="B18" s="31">
        <v>2</v>
      </c>
      <c r="C18" s="35" t="s">
        <v>27</v>
      </c>
      <c r="D18" s="38">
        <f t="shared" ref="D18:D26" si="8">E18/$E$27</f>
        <v>0.21759999999999999</v>
      </c>
      <c r="E18" s="59">
        <f t="shared" si="5"/>
        <v>2132</v>
      </c>
      <c r="F18" s="59">
        <f t="shared" si="6"/>
        <v>704</v>
      </c>
      <c r="G18" s="59">
        <f t="shared" si="7"/>
        <v>200</v>
      </c>
      <c r="H18" s="59">
        <f>SUMIFS('业务科室人工时汇总统计表(按人按月取数法)'!$H$6:$H$1048576,'业务科室人工时汇总统计表(按人按月取数法)'!$B$6:$B$1048576,2,'业务科室人工时汇总统计表(按人按月取数法)'!$D$6:$D$1048576,'分配系数计算表_业务科室及项目成本人工时累计数 '!C18)</f>
        <v>0</v>
      </c>
      <c r="I18" s="59">
        <f>SUMIFS('业务科室人工时汇总统计表(按人按月取数法)'!$I$6:$I$1048576,'业务科室人工时汇总统计表(按人按月取数法)'!$B$6:$B$1048576,2,'业务科室人工时汇总统计表(按人按月取数法)'!$D$6:$D$1048576,'分配系数计算表_业务科室及项目成本人工时累计数 '!C18)</f>
        <v>200</v>
      </c>
      <c r="J18" s="59">
        <f>SUMIFS('业务科室人工时汇总统计表(按人按月取数法)'!$J$6:$J$1048576,'业务科室人工时汇总统计表(按人按月取数法)'!$B$6:$B$1048576,2,'业务科室人工时汇总统计表(按人按月取数法)'!$D$6:$D$1048576,'分配系数计算表_业务科室及项目成本人工时累计数 '!C18)</f>
        <v>0</v>
      </c>
      <c r="K18" s="59">
        <f>SUMIFS('业务科室人工时汇总统计表(按人按月取数法)'!$K$6:$K$1048576,'业务科室人工时汇总统计表(按人按月取数法)'!$B$6:$B$1048576,2,'业务科室人工时汇总统计表(按人按月取数法)'!$D$6:$D$1048576,'分配系数计算表_业务科室及项目成本人工时累计数 '!C18)</f>
        <v>0</v>
      </c>
      <c r="L18" s="59">
        <f>SUMIFS('业务科室人工时汇总统计表(按人按月取数法)'!$L$6:$L$1048576,'业务科室人工时汇总统计表(按人按月取数法)'!$B$6:$B$1048576,2,'业务科室人工时汇总统计表(按人按月取数法)'!$D$6:$D$1048576,'分配系数计算表_业务科室及项目成本人工时累计数 '!C18)</f>
        <v>0</v>
      </c>
      <c r="M18" s="59">
        <f>SUMIFS('业务科室人工时汇总统计表(按人按月取数法)'!$M$6:$M$1048576,'业务科室人工时汇总统计表(按人按月取数法)'!$B$6:$B$1048576,2,'业务科室人工时汇总统计表(按人按月取数法)'!$D$6:$D$1048576,'分配系数计算表_业务科室及项目成本人工时累计数 '!C18)</f>
        <v>0</v>
      </c>
      <c r="N18" s="59">
        <f>SUMIFS('业务科室人工时汇总统计表(按人按月取数法)'!$N$6:$N$1048576,'业务科室人工时汇总统计表(按人按月取数法)'!$B$6:$B$1048576,2,'业务科室人工时汇总统计表(按人按月取数法)'!$D$6:$D$1048576,'分配系数计算表_业务科室及项目成本人工时累计数 '!C18)</f>
        <v>0</v>
      </c>
      <c r="O18" s="59">
        <f>SUMIFS('业务科室人工时汇总统计表(按人按月取数法)'!$O$6:$O$1048576,'业务科室人工时汇总统计表(按人按月取数法)'!$B$6:$B$1048576,2,'业务科室人工时汇总统计表(按人按月取数法)'!$D$6:$D$1048576,'分配系数计算表_业务科室及项目成本人工时累计数 '!C18)</f>
        <v>0</v>
      </c>
      <c r="P18" s="59">
        <f>SUMIFS('业务科室人工时汇总统计表(按人按月取数法)'!$P$6:$P$1048576,'业务科室人工时汇总统计表(按人按月取数法)'!$B$6:$B$1048576,2,'业务科室人工时汇总统计表(按人按月取数法)'!$D$6:$D$1048576,'分配系数计算表_业务科室及项目成本人工时累计数 '!C18)</f>
        <v>300</v>
      </c>
      <c r="Q18" s="59">
        <f>SUMIFS('业务科室人工时汇总统计表(按人按月取数法)'!$Q$6:$Q$1048576,'业务科室人工时汇总统计表(按人按月取数法)'!$B$6:$B$1048576,2,'业务科室人工时汇总统计表(按人按月取数法)'!$D$6:$D$1048576,'分配系数计算表_业务科室及项目成本人工时累计数 '!C18)</f>
        <v>100</v>
      </c>
      <c r="R18" s="59">
        <f>SUMIFS('业务科室人工时汇总统计表(按人按月取数法)'!$R$6:$R$1048576,'业务科室人工时汇总统计表(按人按月取数法)'!$B$6:$B$1048576,2,'业务科室人工时汇总统计表(按人按月取数法)'!$D$6:$D$1048576,'分配系数计算表_业务科室及项目成本人工时累计数 '!C18)</f>
        <v>1</v>
      </c>
      <c r="S18" s="59">
        <f>SUMIFS('业务科室人工时汇总统计表(按人按月取数法)'!$S$6:$S$1048576,'业务科室人工时汇总统计表(按人按月取数法)'!$B$6:$B$1048576,2,'业务科室人工时汇总统计表(按人按月取数法)'!$D$6:$D$1048576,'分配系数计算表_业务科室及项目成本人工时累计数 '!C18)</f>
        <v>1</v>
      </c>
      <c r="T18" s="59">
        <f>SUMIFS('业务科室人工时汇总统计表(按人按月取数法)'!$T$6:$T$1048576,'业务科室人工时汇总统计表(按人按月取数法)'!$B$6:$B$1048576,2,'业务科室人工时汇总统计表(按人按月取数法)'!$D$6:$D$1048576,'分配系数计算表_业务科室及项目成本人工时累计数 '!C18)</f>
        <v>0</v>
      </c>
      <c r="U18" s="59">
        <f>SUMIFS('业务科室人工时汇总统计表(按人按月取数法)'!$U$6:$U$1048576,'业务科室人工时汇总统计表(按人按月取数法)'!$B$6:$B$1048576,2,'业务科室人工时汇总统计表(按人按月取数法)'!$D$6:$D$1048576,'分配系数计算表_业务科室及项目成本人工时累计数 '!C18)</f>
        <v>0</v>
      </c>
      <c r="V18" s="59">
        <f>SUMIFS('业务科室人工时汇总统计表(按人按月取数法)'!$V$6:$V$1048576,'业务科室人工时汇总统计表(按人按月取数法)'!$B$6:$B$1048576,2,'业务科室人工时汇总统计表(按人按月取数法)'!$D$6:$D$1048576,'分配系数计算表_业务科室及项目成本人工时累计数 '!C18)</f>
        <v>0</v>
      </c>
      <c r="W18" s="59">
        <f>SUMIFS('业务科室人工时汇总统计表(按人按月取数法)'!$W$6:$W$1048576,'业务科室人工时汇总统计表(按人按月取数法)'!$B$6:$B$1048576,2,'业务科室人工时汇总统计表(按人按月取数法)'!$D$6:$D$1048576,'分配系数计算表_业务科室及项目成本人工时累计数 '!C18)</f>
        <v>1</v>
      </c>
      <c r="X18" s="59">
        <f>SUMIFS('业务科室人工时汇总统计表(按人按月取数法)'!$X$6:$X$1048576,'业务科室人工时汇总统计表(按人按月取数法)'!$B$6:$B$1048576,2,'业务科室人工时汇总统计表(按人按月取数法)'!$D$6:$D$1048576,'分配系数计算表_业务科室及项目成本人工时累计数 '!C18)</f>
        <v>1</v>
      </c>
      <c r="Y18" s="59">
        <f>SUMIFS('业务科室人工时汇总统计表(按人按月取数法)'!$Y$6:$Y$1048576,'业务科室人工时汇总统计表(按人按月取数法)'!$B$6:$B$1048576,2,'业务科室人工时汇总统计表(按人按月取数法)'!$D$6:$D$1048576,'分配系数计算表_业务科室及项目成本人工时累计数 '!C18)</f>
        <v>100</v>
      </c>
      <c r="Z18" s="35"/>
    </row>
    <row r="19" spans="1:26" ht="20.100000000000001" customHeight="1" x14ac:dyDescent="0.15">
      <c r="A19" s="31">
        <v>2023</v>
      </c>
      <c r="B19" s="31">
        <v>2</v>
      </c>
      <c r="C19" s="37" t="s">
        <v>59</v>
      </c>
      <c r="D19" s="38">
        <f t="shared" si="8"/>
        <v>7.4999999999999997E-2</v>
      </c>
      <c r="E19" s="59">
        <f t="shared" si="5"/>
        <v>735</v>
      </c>
      <c r="F19" s="59">
        <f t="shared" si="6"/>
        <v>0</v>
      </c>
      <c r="G19" s="59">
        <f t="shared" si="7"/>
        <v>0</v>
      </c>
      <c r="H19" s="59">
        <f>SUMIFS('业务科室人工时汇总统计表(按人按月取数法)'!$H$6:$H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I19" s="59">
        <f>SUMIFS('业务科室人工时汇总统计表(按人按月取数法)'!$I$6:$I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J19" s="59">
        <f>SUMIFS('业务科室人工时汇总统计表(按人按月取数法)'!$J$6:$J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K19" s="59">
        <f>SUMIFS('业务科室人工时汇总统计表(按人按月取数法)'!$K$6:$K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L19" s="59">
        <f>SUMIFS('业务科室人工时汇总统计表(按人按月取数法)'!$L$6:$L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M19" s="59">
        <f>SUMIFS('业务科室人工时汇总统计表(按人按月取数法)'!$M$6:$M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N19" s="59">
        <f>SUMIFS('业务科室人工时汇总统计表(按人按月取数法)'!$N$6:$N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O19" s="59">
        <f>SUMIFS('业务科室人工时汇总统计表(按人按月取数法)'!$O$6:$O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P19" s="59">
        <f>SUMIFS('业务科室人工时汇总统计表(按人按月取数法)'!$P$6:$P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Q19" s="59">
        <f>SUMIFS('业务科室人工时汇总统计表(按人按月取数法)'!$Q$6:$Q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R19" s="59">
        <f>SUMIFS('业务科室人工时汇总统计表(按人按月取数法)'!$R$6:$R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S19" s="59">
        <f>SUMIFS('业务科室人工时汇总统计表(按人按月取数法)'!$S$6:$S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T19" s="59">
        <f>SUMIFS('业务科室人工时汇总统计表(按人按月取数法)'!$T$6:$T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U19" s="59">
        <f>SUMIFS('业务科室人工时汇总统计表(按人按月取数法)'!$U$6:$U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V19" s="59">
        <f>SUMIFS('业务科室人工时汇总统计表(按人按月取数法)'!$V$6:$V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W19" s="59">
        <f>SUMIFS('业务科室人工时汇总统计表(按人按月取数法)'!$W$6:$W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X19" s="59">
        <f>SUMIFS('业务科室人工时汇总统计表(按人按月取数法)'!$X$6:$X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Y19" s="59">
        <f>SUMIFS('业务科室人工时汇总统计表(按人按月取数法)'!$Y$6:$Y$1048576,'业务科室人工时汇总统计表(按人按月取数法)'!$B$6:$B$1048576,2,'业务科室人工时汇总统计表(按人按月取数法)'!$D$6:$D$1048576,'分配系数计算表_业务科室及项目成本人工时累计数 '!C19)</f>
        <v>0</v>
      </c>
      <c r="Z19" s="35"/>
    </row>
    <row r="20" spans="1:26" ht="20.100000000000001" customHeight="1" x14ac:dyDescent="0.15">
      <c r="A20" s="31">
        <v>2023</v>
      </c>
      <c r="B20" s="31">
        <v>2</v>
      </c>
      <c r="C20" s="35" t="s">
        <v>30</v>
      </c>
      <c r="D20" s="38">
        <f t="shared" si="8"/>
        <v>7.4899999999999994E-2</v>
      </c>
      <c r="E20" s="59">
        <f t="shared" si="5"/>
        <v>734</v>
      </c>
      <c r="F20" s="59">
        <f t="shared" si="6"/>
        <v>0</v>
      </c>
      <c r="G20" s="59">
        <f t="shared" si="7"/>
        <v>0</v>
      </c>
      <c r="H20" s="59">
        <f>SUMIFS('业务科室人工时汇总统计表(按人按月取数法)'!$H$6:$H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I20" s="59">
        <f>SUMIFS('业务科室人工时汇总统计表(按人按月取数法)'!$I$6:$I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J20" s="59">
        <f>SUMIFS('业务科室人工时汇总统计表(按人按月取数法)'!$J$6:$J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K20" s="59">
        <f>SUMIFS('业务科室人工时汇总统计表(按人按月取数法)'!$K$6:$K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L20" s="59">
        <f>SUMIFS('业务科室人工时汇总统计表(按人按月取数法)'!$L$6:$L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M20" s="59">
        <f>SUMIFS('业务科室人工时汇总统计表(按人按月取数法)'!$M$6:$M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N20" s="59">
        <f>SUMIFS('业务科室人工时汇总统计表(按人按月取数法)'!$N$6:$N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O20" s="59">
        <f>SUMIFS('业务科室人工时汇总统计表(按人按月取数法)'!$O$6:$O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P20" s="59">
        <f>SUMIFS('业务科室人工时汇总统计表(按人按月取数法)'!$P$6:$P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Q20" s="59">
        <f>SUMIFS('业务科室人工时汇总统计表(按人按月取数法)'!$Q$6:$Q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R20" s="59">
        <f>SUMIFS('业务科室人工时汇总统计表(按人按月取数法)'!$R$6:$R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S20" s="59">
        <f>SUMIFS('业务科室人工时汇总统计表(按人按月取数法)'!$S$6:$S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T20" s="59">
        <f>SUMIFS('业务科室人工时汇总统计表(按人按月取数法)'!$T$6:$T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U20" s="59">
        <f>SUMIFS('业务科室人工时汇总统计表(按人按月取数法)'!$U$6:$U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V20" s="59">
        <f>SUMIFS('业务科室人工时汇总统计表(按人按月取数法)'!$V$6:$V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W20" s="59">
        <f>SUMIFS('业务科室人工时汇总统计表(按人按月取数法)'!$W$6:$W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X20" s="59">
        <f>SUMIFS('业务科室人工时汇总统计表(按人按月取数法)'!$X$6:$X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Y20" s="59">
        <f>SUMIFS('业务科室人工时汇总统计表(按人按月取数法)'!$Y$6:$Y$1048576,'业务科室人工时汇总统计表(按人按月取数法)'!$B$6:$B$1048576,2,'业务科室人工时汇总统计表(按人按月取数法)'!$D$6:$D$1048576,'分配系数计算表_业务科室及项目成本人工时累计数 '!C20)</f>
        <v>0</v>
      </c>
      <c r="Z20" s="35"/>
    </row>
    <row r="21" spans="1:26" ht="20.100000000000001" customHeight="1" x14ac:dyDescent="0.15">
      <c r="A21" s="31">
        <v>2023</v>
      </c>
      <c r="B21" s="31">
        <v>2</v>
      </c>
      <c r="C21" s="35" t="s">
        <v>31</v>
      </c>
      <c r="D21" s="38">
        <f t="shared" si="8"/>
        <v>6.1499999999999999E-2</v>
      </c>
      <c r="E21" s="59">
        <f t="shared" si="5"/>
        <v>603</v>
      </c>
      <c r="F21" s="59">
        <f t="shared" si="6"/>
        <v>0</v>
      </c>
      <c r="G21" s="59">
        <f t="shared" si="7"/>
        <v>0</v>
      </c>
      <c r="H21" s="59">
        <f>SUMIFS('业务科室人工时汇总统计表(按人按月取数法)'!$H$6:$H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I21" s="59">
        <f>SUMIFS('业务科室人工时汇总统计表(按人按月取数法)'!$I$6:$I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J21" s="59">
        <f>SUMIFS('业务科室人工时汇总统计表(按人按月取数法)'!$J$6:$J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K21" s="59">
        <f>SUMIFS('业务科室人工时汇总统计表(按人按月取数法)'!$K$6:$K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L21" s="59">
        <f>SUMIFS('业务科室人工时汇总统计表(按人按月取数法)'!$L$6:$L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M21" s="59">
        <f>SUMIFS('业务科室人工时汇总统计表(按人按月取数法)'!$M$6:$M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N21" s="59">
        <f>SUMIFS('业务科室人工时汇总统计表(按人按月取数法)'!$N$6:$N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O21" s="59">
        <f>SUMIFS('业务科室人工时汇总统计表(按人按月取数法)'!$O$6:$O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P21" s="59">
        <f>SUMIFS('业务科室人工时汇总统计表(按人按月取数法)'!$P$6:$P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Q21" s="59">
        <f>SUMIFS('业务科室人工时汇总统计表(按人按月取数法)'!$Q$6:$Q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R21" s="59">
        <f>SUMIFS('业务科室人工时汇总统计表(按人按月取数法)'!$R$6:$R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S21" s="59">
        <f>SUMIFS('业务科室人工时汇总统计表(按人按月取数法)'!$S$6:$S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T21" s="59">
        <f>SUMIFS('业务科室人工时汇总统计表(按人按月取数法)'!$T$6:$T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U21" s="59">
        <f>SUMIFS('业务科室人工时汇总统计表(按人按月取数法)'!$U$6:$U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V21" s="59">
        <f>SUMIFS('业务科室人工时汇总统计表(按人按月取数法)'!$V$6:$V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W21" s="59">
        <f>SUMIFS('业务科室人工时汇总统计表(按人按月取数法)'!$W$6:$W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X21" s="59">
        <f>SUMIFS('业务科室人工时汇总统计表(按人按月取数法)'!$X$6:$X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Y21" s="59">
        <f>SUMIFS('业务科室人工时汇总统计表(按人按月取数法)'!$Y$6:$Y$1048576,'业务科室人工时汇总统计表(按人按月取数法)'!$B$6:$B$1048576,2,'业务科室人工时汇总统计表(按人按月取数法)'!$D$6:$D$1048576,'分配系数计算表_业务科室及项目成本人工时累计数 '!C21)</f>
        <v>0</v>
      </c>
      <c r="Z21" s="35"/>
    </row>
    <row r="22" spans="1:26" ht="20.100000000000001" customHeight="1" x14ac:dyDescent="0.15">
      <c r="A22" s="31">
        <v>2023</v>
      </c>
      <c r="B22" s="31">
        <v>2</v>
      </c>
      <c r="C22" s="35" t="s">
        <v>32</v>
      </c>
      <c r="D22" s="38">
        <f t="shared" si="8"/>
        <v>7.4700000000000003E-2</v>
      </c>
      <c r="E22" s="59">
        <f t="shared" si="5"/>
        <v>732</v>
      </c>
      <c r="F22" s="59">
        <f t="shared" si="6"/>
        <v>0</v>
      </c>
      <c r="G22" s="59">
        <f t="shared" si="7"/>
        <v>0</v>
      </c>
      <c r="H22" s="59">
        <f>SUMIFS('业务科室人工时汇总统计表(按人按月取数法)'!$H$6:$H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I22" s="59">
        <f>SUMIFS('业务科室人工时汇总统计表(按人按月取数法)'!$I$6:$I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J22" s="59">
        <f>SUMIFS('业务科室人工时汇总统计表(按人按月取数法)'!$J$6:$J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K22" s="59">
        <f>SUMIFS('业务科室人工时汇总统计表(按人按月取数法)'!$K$6:$K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L22" s="59">
        <f>SUMIFS('业务科室人工时汇总统计表(按人按月取数法)'!$L$6:$L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M22" s="59">
        <f>SUMIFS('业务科室人工时汇总统计表(按人按月取数法)'!$M$6:$M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N22" s="59">
        <f>SUMIFS('业务科室人工时汇总统计表(按人按月取数法)'!$N$6:$N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O22" s="59">
        <f>SUMIFS('业务科室人工时汇总统计表(按人按月取数法)'!$O$6:$O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P22" s="59">
        <f>SUMIFS('业务科室人工时汇总统计表(按人按月取数法)'!$P$6:$P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Q22" s="59">
        <f>SUMIFS('业务科室人工时汇总统计表(按人按月取数法)'!$Q$6:$Q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R22" s="59">
        <f>SUMIFS('业务科室人工时汇总统计表(按人按月取数法)'!$R$6:$R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S22" s="59">
        <f>SUMIFS('业务科室人工时汇总统计表(按人按月取数法)'!$S$6:$S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T22" s="59">
        <f>SUMIFS('业务科室人工时汇总统计表(按人按月取数法)'!$T$6:$T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U22" s="59">
        <f>SUMIFS('业务科室人工时汇总统计表(按人按月取数法)'!$U$6:$U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V22" s="59">
        <f>SUMIFS('业务科室人工时汇总统计表(按人按月取数法)'!$V$6:$V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W22" s="59">
        <f>SUMIFS('业务科室人工时汇总统计表(按人按月取数法)'!$W$6:$W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X22" s="59">
        <f>SUMIFS('业务科室人工时汇总统计表(按人按月取数法)'!$X$6:$X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Y22" s="59">
        <f>SUMIFS('业务科室人工时汇总统计表(按人按月取数法)'!$Y$6:$Y$1048576,'业务科室人工时汇总统计表(按人按月取数法)'!$B$6:$B$1048576,2,'业务科室人工时汇总统计表(按人按月取数法)'!$D$6:$D$1048576,'分配系数计算表_业务科室及项目成本人工时累计数 '!C22)</f>
        <v>0</v>
      </c>
      <c r="Z22" s="35"/>
    </row>
    <row r="23" spans="1:26" ht="20.100000000000001" customHeight="1" x14ac:dyDescent="0.15">
      <c r="A23" s="31">
        <v>2023</v>
      </c>
      <c r="B23" s="31">
        <v>2</v>
      </c>
      <c r="C23" s="35" t="s">
        <v>26</v>
      </c>
      <c r="D23" s="38">
        <f t="shared" si="8"/>
        <v>7.1599999999999997E-2</v>
      </c>
      <c r="E23" s="59">
        <f t="shared" si="5"/>
        <v>702</v>
      </c>
      <c r="F23" s="59">
        <f t="shared" si="6"/>
        <v>0</v>
      </c>
      <c r="G23" s="59">
        <f t="shared" si="7"/>
        <v>0</v>
      </c>
      <c r="H23" s="59">
        <f>SUMIFS('业务科室人工时汇总统计表(按人按月取数法)'!$H$6:$H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I23" s="59">
        <f>SUMIFS('业务科室人工时汇总统计表(按人按月取数法)'!$I$6:$I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J23" s="59">
        <f>SUMIFS('业务科室人工时汇总统计表(按人按月取数法)'!$J$6:$J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K23" s="59">
        <f>SUMIFS('业务科室人工时汇总统计表(按人按月取数法)'!$K$6:$K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L23" s="59">
        <f>SUMIFS('业务科室人工时汇总统计表(按人按月取数法)'!$L$6:$L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M23" s="59">
        <f>SUMIFS('业务科室人工时汇总统计表(按人按月取数法)'!$M$6:$M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N23" s="59">
        <f>SUMIFS('业务科室人工时汇总统计表(按人按月取数法)'!$N$6:$N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O23" s="59">
        <f>SUMIFS('业务科室人工时汇总统计表(按人按月取数法)'!$O$6:$O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P23" s="59">
        <f>SUMIFS('业务科室人工时汇总统计表(按人按月取数法)'!$P$6:$P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Q23" s="59">
        <f>SUMIFS('业务科室人工时汇总统计表(按人按月取数法)'!$Q$6:$Q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R23" s="59">
        <f>SUMIFS('业务科室人工时汇总统计表(按人按月取数法)'!$R$6:$R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S23" s="59">
        <f>SUMIFS('业务科室人工时汇总统计表(按人按月取数法)'!$S$6:$S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T23" s="59">
        <f>SUMIFS('业务科室人工时汇总统计表(按人按月取数法)'!$T$6:$T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U23" s="59">
        <f>SUMIFS('业务科室人工时汇总统计表(按人按月取数法)'!$U$6:$U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V23" s="59">
        <f>SUMIFS('业务科室人工时汇总统计表(按人按月取数法)'!$V$6:$V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W23" s="59">
        <f>SUMIFS('业务科室人工时汇总统计表(按人按月取数法)'!$W$6:$W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X23" s="59">
        <f>SUMIFS('业务科室人工时汇总统计表(按人按月取数法)'!$X$6:$X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Y23" s="59">
        <f>SUMIFS('业务科室人工时汇总统计表(按人按月取数法)'!$Y$6:$Y$1048576,'业务科室人工时汇总统计表(按人按月取数法)'!$B$6:$B$1048576,2,'业务科室人工时汇总统计表(按人按月取数法)'!$D$6:$D$1048576,'分配系数计算表_业务科室及项目成本人工时累计数 '!C23)</f>
        <v>0</v>
      </c>
      <c r="Z23" s="35"/>
    </row>
    <row r="24" spans="1:26" ht="20.100000000000001" customHeight="1" x14ac:dyDescent="0.15">
      <c r="A24" s="31">
        <v>2023</v>
      </c>
      <c r="B24" s="31">
        <v>2</v>
      </c>
      <c r="C24" s="35" t="s">
        <v>28</v>
      </c>
      <c r="D24" s="38">
        <f t="shared" si="8"/>
        <v>7.3300000000000004E-2</v>
      </c>
      <c r="E24" s="59">
        <f t="shared" si="5"/>
        <v>718</v>
      </c>
      <c r="F24" s="59">
        <f t="shared" si="6"/>
        <v>0</v>
      </c>
      <c r="G24" s="59">
        <f t="shared" si="7"/>
        <v>0</v>
      </c>
      <c r="H24" s="59">
        <f>SUMIFS('业务科室人工时汇总统计表(按人按月取数法)'!$H$6:$H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I24" s="59">
        <f>SUMIFS('业务科室人工时汇总统计表(按人按月取数法)'!$I$6:$I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J24" s="59">
        <f>SUMIFS('业务科室人工时汇总统计表(按人按月取数法)'!$J$6:$J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K24" s="59">
        <f>SUMIFS('业务科室人工时汇总统计表(按人按月取数法)'!$K$6:$K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L24" s="59">
        <f>SUMIFS('业务科室人工时汇总统计表(按人按月取数法)'!$L$6:$L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M24" s="59">
        <f>SUMIFS('业务科室人工时汇总统计表(按人按月取数法)'!$M$6:$M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N24" s="59">
        <f>SUMIFS('业务科室人工时汇总统计表(按人按月取数法)'!$N$6:$N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O24" s="59">
        <f>SUMIFS('业务科室人工时汇总统计表(按人按月取数法)'!$O$6:$O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P24" s="59">
        <f>SUMIFS('业务科室人工时汇总统计表(按人按月取数法)'!$P$6:$P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Q24" s="59">
        <f>SUMIFS('业务科室人工时汇总统计表(按人按月取数法)'!$Q$6:$Q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R24" s="59">
        <f>SUMIFS('业务科室人工时汇总统计表(按人按月取数法)'!$R$6:$R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S24" s="59">
        <f>SUMIFS('业务科室人工时汇总统计表(按人按月取数法)'!$S$6:$S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T24" s="59">
        <f>SUMIFS('业务科室人工时汇总统计表(按人按月取数法)'!$T$6:$T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U24" s="59">
        <f>SUMIFS('业务科室人工时汇总统计表(按人按月取数法)'!$U$6:$U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V24" s="59">
        <f>SUMIFS('业务科室人工时汇总统计表(按人按月取数法)'!$V$6:$V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W24" s="59">
        <f>SUMIFS('业务科室人工时汇总统计表(按人按月取数法)'!$W$6:$W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X24" s="59">
        <f>SUMIFS('业务科室人工时汇总统计表(按人按月取数法)'!$X$6:$X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Y24" s="59">
        <f>SUMIFS('业务科室人工时汇总统计表(按人按月取数法)'!$Y$6:$Y$1048576,'业务科室人工时汇总统计表(按人按月取数法)'!$B$6:$B$1048576,2,'业务科室人工时汇总统计表(按人按月取数法)'!$D$6:$D$1048576,'分配系数计算表_业务科室及项目成本人工时累计数 '!C24)</f>
        <v>0</v>
      </c>
      <c r="Z24" s="35"/>
    </row>
    <row r="25" spans="1:26" ht="20.100000000000001" customHeight="1" x14ac:dyDescent="0.15">
      <c r="A25" s="31">
        <v>2023</v>
      </c>
      <c r="B25" s="31">
        <v>2</v>
      </c>
      <c r="C25" s="35" t="s">
        <v>51</v>
      </c>
      <c r="D25" s="38">
        <f t="shared" si="8"/>
        <v>7.1099999999999997E-2</v>
      </c>
      <c r="E25" s="59">
        <f t="shared" si="5"/>
        <v>697</v>
      </c>
      <c r="F25" s="59">
        <f t="shared" si="6"/>
        <v>0</v>
      </c>
      <c r="G25" s="59">
        <f t="shared" si="7"/>
        <v>0</v>
      </c>
      <c r="H25" s="59">
        <f>SUMIFS('业务科室人工时汇总统计表(按人按月取数法)'!$H$6:$H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I25" s="59">
        <f>SUMIFS('业务科室人工时汇总统计表(按人按月取数法)'!$I$6:$I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J25" s="59">
        <f>SUMIFS('业务科室人工时汇总统计表(按人按月取数法)'!$J$6:$J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K25" s="59">
        <f>SUMIFS('业务科室人工时汇总统计表(按人按月取数法)'!$K$6:$K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L25" s="59">
        <f>SUMIFS('业务科室人工时汇总统计表(按人按月取数法)'!$L$6:$L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M25" s="59">
        <f>SUMIFS('业务科室人工时汇总统计表(按人按月取数法)'!$M$6:$M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N25" s="59">
        <f>SUMIFS('业务科室人工时汇总统计表(按人按月取数法)'!$N$6:$N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O25" s="59">
        <f>SUMIFS('业务科室人工时汇总统计表(按人按月取数法)'!$O$6:$O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P25" s="59">
        <f>SUMIFS('业务科室人工时汇总统计表(按人按月取数法)'!$P$6:$P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Q25" s="59">
        <f>SUMIFS('业务科室人工时汇总统计表(按人按月取数法)'!$Q$6:$Q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R25" s="59">
        <f>SUMIFS('业务科室人工时汇总统计表(按人按月取数法)'!$R$6:$R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S25" s="59">
        <f>SUMIFS('业务科室人工时汇总统计表(按人按月取数法)'!$S$6:$S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T25" s="59">
        <f>SUMIFS('业务科室人工时汇总统计表(按人按月取数法)'!$T$6:$T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U25" s="59">
        <f>SUMIFS('业务科室人工时汇总统计表(按人按月取数法)'!$U$6:$U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V25" s="59">
        <f>SUMIFS('业务科室人工时汇总统计表(按人按月取数法)'!$V$6:$V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W25" s="59">
        <f>SUMIFS('业务科室人工时汇总统计表(按人按月取数法)'!$W$6:$W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X25" s="59">
        <f>SUMIFS('业务科室人工时汇总统计表(按人按月取数法)'!$X$6:$X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Y25" s="59">
        <f>SUMIFS('业务科室人工时汇总统计表(按人按月取数法)'!$Y$6:$Y$1048576,'业务科室人工时汇总统计表(按人按月取数法)'!$B$6:$B$1048576,2,'业务科室人工时汇总统计表(按人按月取数法)'!$D$6:$D$1048576,'分配系数计算表_业务科室及项目成本人工时累计数 '!C25)</f>
        <v>0</v>
      </c>
      <c r="Z25" s="35"/>
    </row>
    <row r="26" spans="1:26" ht="20.100000000000001" customHeight="1" x14ac:dyDescent="0.15">
      <c r="A26" s="31">
        <v>2023</v>
      </c>
      <c r="B26" s="31">
        <v>2</v>
      </c>
      <c r="C26" s="35" t="s">
        <v>52</v>
      </c>
      <c r="D26" s="38">
        <f t="shared" si="8"/>
        <v>7.5200000000000003E-2</v>
      </c>
      <c r="E26" s="59">
        <f t="shared" si="5"/>
        <v>737</v>
      </c>
      <c r="F26" s="59">
        <f t="shared" si="6"/>
        <v>0</v>
      </c>
      <c r="G26" s="59">
        <f t="shared" si="7"/>
        <v>0</v>
      </c>
      <c r="H26" s="59">
        <f>SUMIFS('业务科室人工时汇总统计表(按人按月取数法)'!$H$6:$H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I26" s="59">
        <f>SUMIFS('业务科室人工时汇总统计表(按人按月取数法)'!$I$6:$I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J26" s="59">
        <f>SUMIFS('业务科室人工时汇总统计表(按人按月取数法)'!$J$6:$J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K26" s="59">
        <f>SUMIFS('业务科室人工时汇总统计表(按人按月取数法)'!$K$6:$K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L26" s="59">
        <f>SUMIFS('业务科室人工时汇总统计表(按人按月取数法)'!$L$6:$L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M26" s="59">
        <f>SUMIFS('业务科室人工时汇总统计表(按人按月取数法)'!$M$6:$M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N26" s="59">
        <f>SUMIFS('业务科室人工时汇总统计表(按人按月取数法)'!$N$6:$N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O26" s="59">
        <f>SUMIFS('业务科室人工时汇总统计表(按人按月取数法)'!$O$6:$O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P26" s="59">
        <f>SUMIFS('业务科室人工时汇总统计表(按人按月取数法)'!$P$6:$P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Q26" s="59">
        <f>SUMIFS('业务科室人工时汇总统计表(按人按月取数法)'!$Q$6:$Q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R26" s="59">
        <f>SUMIFS('业务科室人工时汇总统计表(按人按月取数法)'!$R$6:$R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S26" s="59">
        <f>SUMIFS('业务科室人工时汇总统计表(按人按月取数法)'!$S$6:$S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T26" s="59">
        <f>SUMIFS('业务科室人工时汇总统计表(按人按月取数法)'!$T$6:$T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U26" s="59">
        <f>SUMIFS('业务科室人工时汇总统计表(按人按月取数法)'!$U$6:$U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V26" s="59">
        <f>SUMIFS('业务科室人工时汇总统计表(按人按月取数法)'!$V$6:$V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W26" s="59">
        <f>SUMIFS('业务科室人工时汇总统计表(按人按月取数法)'!$W$6:$W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X26" s="59">
        <f>SUMIFS('业务科室人工时汇总统计表(按人按月取数法)'!$X$6:$X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Y26" s="59">
        <f>SUMIFS('业务科室人工时汇总统计表(按人按月取数法)'!$Y$6:$Y$1048576,'业务科室人工时汇总统计表(按人按月取数法)'!$B$6:$B$1048576,2,'业务科室人工时汇总统计表(按人按月取数法)'!$D$6:$D$1048576,'分配系数计算表_业务科室及项目成本人工时累计数 '!C26)</f>
        <v>0</v>
      </c>
      <c r="Z26" s="35"/>
    </row>
    <row r="27" spans="1:26" ht="20.100000000000001" customHeight="1" x14ac:dyDescent="0.15">
      <c r="A27" s="31">
        <v>2023</v>
      </c>
      <c r="B27" s="31">
        <v>2</v>
      </c>
      <c r="C27" s="56" t="s">
        <v>152</v>
      </c>
      <c r="D27" s="39">
        <f>SUM(D17:D26)</f>
        <v>1</v>
      </c>
      <c r="E27" s="59">
        <f>SUM(E17:E26)</f>
        <v>9798</v>
      </c>
      <c r="F27" s="59">
        <f t="shared" ref="F27:Y27" si="9">SUM(F17:F26)</f>
        <v>1349</v>
      </c>
      <c r="G27" s="59">
        <f t="shared" si="9"/>
        <v>440</v>
      </c>
      <c r="H27" s="59">
        <f t="shared" si="9"/>
        <v>240</v>
      </c>
      <c r="I27" s="59">
        <f t="shared" si="9"/>
        <v>200</v>
      </c>
      <c r="J27" s="59">
        <f t="shared" si="9"/>
        <v>0</v>
      </c>
      <c r="K27" s="59">
        <f t="shared" si="9"/>
        <v>0</v>
      </c>
      <c r="L27" s="59">
        <f t="shared" si="9"/>
        <v>0</v>
      </c>
      <c r="M27" s="59">
        <f t="shared" si="9"/>
        <v>0</v>
      </c>
      <c r="N27" s="59">
        <f t="shared" si="9"/>
        <v>0</v>
      </c>
      <c r="O27" s="59">
        <f t="shared" si="9"/>
        <v>0</v>
      </c>
      <c r="P27" s="59">
        <f>SUM(P17:P26)</f>
        <v>300</v>
      </c>
      <c r="Q27" s="59">
        <f t="shared" si="9"/>
        <v>400</v>
      </c>
      <c r="R27" s="59">
        <f t="shared" si="9"/>
        <v>2</v>
      </c>
      <c r="S27" s="59">
        <f t="shared" si="9"/>
        <v>2</v>
      </c>
      <c r="T27" s="59">
        <f t="shared" si="9"/>
        <v>0</v>
      </c>
      <c r="U27" s="59">
        <f t="shared" si="9"/>
        <v>0</v>
      </c>
      <c r="V27" s="59">
        <f t="shared" si="9"/>
        <v>0</v>
      </c>
      <c r="W27" s="59">
        <f t="shared" si="9"/>
        <v>3</v>
      </c>
      <c r="X27" s="59">
        <f t="shared" si="9"/>
        <v>2</v>
      </c>
      <c r="Y27" s="59">
        <f t="shared" si="9"/>
        <v>200</v>
      </c>
      <c r="Z27" s="35"/>
    </row>
    <row r="28" spans="1:26" ht="20.100000000000001" customHeight="1" x14ac:dyDescent="0.15">
      <c r="A28" s="31">
        <v>2023</v>
      </c>
      <c r="B28" s="31">
        <v>3</v>
      </c>
      <c r="C28" s="35" t="s">
        <v>25</v>
      </c>
      <c r="D28" s="38">
        <f>E28/$E$38</f>
        <v>0.2049</v>
      </c>
      <c r="E28" s="59">
        <f t="shared" ref="E28:E37" si="10">E17+F28</f>
        <v>2008</v>
      </c>
      <c r="F28" s="59">
        <f t="shared" ref="F28:F37" si="11">SUM(H28:Y28)</f>
        <v>0</v>
      </c>
      <c r="G28" s="59">
        <f t="shared" ref="G28:G37" si="12">SUM(H28:N28)</f>
        <v>0</v>
      </c>
      <c r="H28" s="59">
        <f>SUMIFS('业务科室人工时汇总统计表(按人按月取数法)'!$H$6:$H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I28" s="59">
        <f>SUMIFS('业务科室人工时汇总统计表(按人按月取数法)'!$I$6:$I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J28" s="59">
        <f>SUMIFS('业务科室人工时汇总统计表(按人按月取数法)'!$J$6:$J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K28" s="59">
        <f>SUMIFS('业务科室人工时汇总统计表(按人按月取数法)'!$K$6:$K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L28" s="59">
        <f>SUMIFS('业务科室人工时汇总统计表(按人按月取数法)'!$L$6:$L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M28" s="59">
        <f>SUMIFS('业务科室人工时汇总统计表(按人按月取数法)'!$M$6:$M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N28" s="59">
        <f>SUMIFS('业务科室人工时汇总统计表(按人按月取数法)'!$N$6:$N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O28" s="59">
        <f>SUMIFS('业务科室人工时汇总统计表(按人按月取数法)'!$O$6:$O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P28" s="59">
        <f>SUMIFS('业务科室人工时汇总统计表(按人按月取数法)'!$P$6:$P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Q28" s="59">
        <f>SUMIFS('业务科室人工时汇总统计表(按人按月取数法)'!$Q$6:$Q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R28" s="59">
        <f>SUMIFS('业务科室人工时汇总统计表(按人按月取数法)'!$R$6:$R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S28" s="59">
        <f>SUMIFS('业务科室人工时汇总统计表(按人按月取数法)'!$S$6:$S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T28" s="59">
        <f>SUMIFS('业务科室人工时汇总统计表(按人按月取数法)'!$T$6:$T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U28" s="59">
        <f>SUMIFS('业务科室人工时汇总统计表(按人按月取数法)'!$U$6:$U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V28" s="59">
        <f>SUMIFS('业务科室人工时汇总统计表(按人按月取数法)'!$V$6:$V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W28" s="59">
        <f>SUMIFS('业务科室人工时汇总统计表(按人按月取数法)'!$W$6:$W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X28" s="59">
        <f>SUMIFS('业务科室人工时汇总统计表(按人按月取数法)'!$X$6:$X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Y28" s="59">
        <f>SUMIFS('业务科室人工时汇总统计表(按人按月取数法)'!$Y$6:$Y$1048576,'业务科室人工时汇总统计表(按人按月取数法)'!$B$6:$B$1048576,3,'业务科室人工时汇总统计表(按人按月取数法)'!$D$6:$D$1048576,'分配系数计算表_业务科室及项目成本人工时累计数 '!C28)</f>
        <v>0</v>
      </c>
      <c r="Z28" s="61"/>
    </row>
    <row r="29" spans="1:26" ht="20.100000000000001" customHeight="1" x14ac:dyDescent="0.15">
      <c r="A29" s="31">
        <v>2023</v>
      </c>
      <c r="B29" s="31">
        <v>3</v>
      </c>
      <c r="C29" s="35" t="s">
        <v>27</v>
      </c>
      <c r="D29" s="38">
        <f t="shared" ref="D29:D37" si="13">E29/$E$38</f>
        <v>0.21759999999999999</v>
      </c>
      <c r="E29" s="59">
        <f t="shared" si="10"/>
        <v>2132</v>
      </c>
      <c r="F29" s="59">
        <f t="shared" si="11"/>
        <v>0</v>
      </c>
      <c r="G29" s="59">
        <f t="shared" si="12"/>
        <v>0</v>
      </c>
      <c r="H29" s="59">
        <f>SUMIFS('业务科室人工时汇总统计表(按人按月取数法)'!$H$6:$H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I29" s="59">
        <f>SUMIFS('业务科室人工时汇总统计表(按人按月取数法)'!$I$6:$I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J29" s="59">
        <f>SUMIFS('业务科室人工时汇总统计表(按人按月取数法)'!$J$6:$J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K29" s="59">
        <f>SUMIFS('业务科室人工时汇总统计表(按人按月取数法)'!$K$6:$K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L29" s="59">
        <f>SUMIFS('业务科室人工时汇总统计表(按人按月取数法)'!$L$6:$L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M29" s="59">
        <f>SUMIFS('业务科室人工时汇总统计表(按人按月取数法)'!$M$6:$M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N29" s="59">
        <f>SUMIFS('业务科室人工时汇总统计表(按人按月取数法)'!$N$6:$N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O29" s="59">
        <f>SUMIFS('业务科室人工时汇总统计表(按人按月取数法)'!$O$6:$O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P29" s="59">
        <f>SUMIFS('业务科室人工时汇总统计表(按人按月取数法)'!$P$6:$P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Q29" s="59">
        <f>SUMIFS('业务科室人工时汇总统计表(按人按月取数法)'!$Q$6:$Q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R29" s="59">
        <f>SUMIFS('业务科室人工时汇总统计表(按人按月取数法)'!$R$6:$R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S29" s="59">
        <f>SUMIFS('业务科室人工时汇总统计表(按人按月取数法)'!$S$6:$S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T29" s="59">
        <f>SUMIFS('业务科室人工时汇总统计表(按人按月取数法)'!$T$6:$T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U29" s="59">
        <f>SUMIFS('业务科室人工时汇总统计表(按人按月取数法)'!$U$6:$U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V29" s="59">
        <f>SUMIFS('业务科室人工时汇总统计表(按人按月取数法)'!$V$6:$V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W29" s="59">
        <f>SUMIFS('业务科室人工时汇总统计表(按人按月取数法)'!$W$6:$W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X29" s="59">
        <f>SUMIFS('业务科室人工时汇总统计表(按人按月取数法)'!$X$6:$X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Y29" s="59">
        <f>SUMIFS('业务科室人工时汇总统计表(按人按月取数法)'!$Y$6:$Y$1048576,'业务科室人工时汇总统计表(按人按月取数法)'!$B$6:$B$1048576,3,'业务科室人工时汇总统计表(按人按月取数法)'!$D$6:$D$1048576,'分配系数计算表_业务科室及项目成本人工时累计数 '!C29)</f>
        <v>0</v>
      </c>
      <c r="Z29" s="61"/>
    </row>
    <row r="30" spans="1:26" ht="20.100000000000001" customHeight="1" x14ac:dyDescent="0.15">
      <c r="A30" s="31">
        <v>2023</v>
      </c>
      <c r="B30" s="31">
        <v>3</v>
      </c>
      <c r="C30" s="37" t="s">
        <v>59</v>
      </c>
      <c r="D30" s="38">
        <f t="shared" si="13"/>
        <v>7.4999999999999997E-2</v>
      </c>
      <c r="E30" s="59">
        <f t="shared" si="10"/>
        <v>735</v>
      </c>
      <c r="F30" s="59">
        <f t="shared" si="11"/>
        <v>0</v>
      </c>
      <c r="G30" s="59">
        <f t="shared" si="12"/>
        <v>0</v>
      </c>
      <c r="H30" s="59">
        <f>SUMIFS('业务科室人工时汇总统计表(按人按月取数法)'!$H$6:$H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I30" s="59">
        <f>SUMIFS('业务科室人工时汇总统计表(按人按月取数法)'!$I$6:$I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J30" s="59">
        <f>SUMIFS('业务科室人工时汇总统计表(按人按月取数法)'!$J$6:$J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K30" s="59">
        <f>SUMIFS('业务科室人工时汇总统计表(按人按月取数法)'!$K$6:$K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L30" s="59">
        <f>SUMIFS('业务科室人工时汇总统计表(按人按月取数法)'!$L$6:$L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M30" s="59">
        <f>SUMIFS('业务科室人工时汇总统计表(按人按月取数法)'!$M$6:$M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N30" s="59">
        <f>SUMIFS('业务科室人工时汇总统计表(按人按月取数法)'!$N$6:$N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O30" s="59">
        <f>SUMIFS('业务科室人工时汇总统计表(按人按月取数法)'!$O$6:$O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P30" s="59">
        <f>SUMIFS('业务科室人工时汇总统计表(按人按月取数法)'!$P$6:$P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Q30" s="59">
        <f>SUMIFS('业务科室人工时汇总统计表(按人按月取数法)'!$Q$6:$Q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R30" s="59">
        <f>SUMIFS('业务科室人工时汇总统计表(按人按月取数法)'!$R$6:$R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S30" s="59">
        <f>SUMIFS('业务科室人工时汇总统计表(按人按月取数法)'!$S$6:$S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T30" s="59">
        <f>SUMIFS('业务科室人工时汇总统计表(按人按月取数法)'!$T$6:$T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U30" s="59">
        <f>SUMIFS('业务科室人工时汇总统计表(按人按月取数法)'!$U$6:$U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V30" s="59">
        <f>SUMIFS('业务科室人工时汇总统计表(按人按月取数法)'!$V$6:$V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W30" s="59">
        <f>SUMIFS('业务科室人工时汇总统计表(按人按月取数法)'!$W$6:$W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X30" s="59">
        <f>SUMIFS('业务科室人工时汇总统计表(按人按月取数法)'!$X$6:$X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Y30" s="59">
        <f>SUMIFS('业务科室人工时汇总统计表(按人按月取数法)'!$Y$6:$Y$1048576,'业务科室人工时汇总统计表(按人按月取数法)'!$B$6:$B$1048576,3,'业务科室人工时汇总统计表(按人按月取数法)'!$D$6:$D$1048576,'分配系数计算表_业务科室及项目成本人工时累计数 '!C30)</f>
        <v>0</v>
      </c>
      <c r="Z30" s="61"/>
    </row>
    <row r="31" spans="1:26" ht="20.100000000000001" customHeight="1" x14ac:dyDescent="0.15">
      <c r="A31" s="31">
        <v>2023</v>
      </c>
      <c r="B31" s="31">
        <v>3</v>
      </c>
      <c r="C31" s="35" t="s">
        <v>30</v>
      </c>
      <c r="D31" s="38">
        <f t="shared" si="13"/>
        <v>7.4899999999999994E-2</v>
      </c>
      <c r="E31" s="59">
        <f t="shared" si="10"/>
        <v>734</v>
      </c>
      <c r="F31" s="59">
        <f t="shared" si="11"/>
        <v>0</v>
      </c>
      <c r="G31" s="59">
        <f t="shared" si="12"/>
        <v>0</v>
      </c>
      <c r="H31" s="59">
        <f>SUMIFS('业务科室人工时汇总统计表(按人按月取数法)'!$H$6:$H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I31" s="59">
        <f>SUMIFS('业务科室人工时汇总统计表(按人按月取数法)'!$I$6:$I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J31" s="59">
        <f>SUMIFS('业务科室人工时汇总统计表(按人按月取数法)'!$J$6:$J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K31" s="59">
        <f>SUMIFS('业务科室人工时汇总统计表(按人按月取数法)'!$K$6:$K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L31" s="59">
        <f>SUMIFS('业务科室人工时汇总统计表(按人按月取数法)'!$L$6:$L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M31" s="59">
        <f>SUMIFS('业务科室人工时汇总统计表(按人按月取数法)'!$M$6:$M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N31" s="59">
        <f>SUMIFS('业务科室人工时汇总统计表(按人按月取数法)'!$N$6:$N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O31" s="59">
        <f>SUMIFS('业务科室人工时汇总统计表(按人按月取数法)'!$O$6:$O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P31" s="59">
        <f>SUMIFS('业务科室人工时汇总统计表(按人按月取数法)'!$P$6:$P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Q31" s="59">
        <f>SUMIFS('业务科室人工时汇总统计表(按人按月取数法)'!$Q$6:$Q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R31" s="59">
        <f>SUMIFS('业务科室人工时汇总统计表(按人按月取数法)'!$R$6:$R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S31" s="59">
        <f>SUMIFS('业务科室人工时汇总统计表(按人按月取数法)'!$S$6:$S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T31" s="59">
        <f>SUMIFS('业务科室人工时汇总统计表(按人按月取数法)'!$T$6:$T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U31" s="59">
        <f>SUMIFS('业务科室人工时汇总统计表(按人按月取数法)'!$U$6:$U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V31" s="59">
        <f>SUMIFS('业务科室人工时汇总统计表(按人按月取数法)'!$V$6:$V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W31" s="59">
        <f>SUMIFS('业务科室人工时汇总统计表(按人按月取数法)'!$W$6:$W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X31" s="59">
        <f>SUMIFS('业务科室人工时汇总统计表(按人按月取数法)'!$X$6:$X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Y31" s="59">
        <f>SUMIFS('业务科室人工时汇总统计表(按人按月取数法)'!$Y$6:$Y$1048576,'业务科室人工时汇总统计表(按人按月取数法)'!$B$6:$B$1048576,3,'业务科室人工时汇总统计表(按人按月取数法)'!$D$6:$D$1048576,'分配系数计算表_业务科室及项目成本人工时累计数 '!C31)</f>
        <v>0</v>
      </c>
      <c r="Z31" s="61"/>
    </row>
    <row r="32" spans="1:26" ht="20.100000000000001" customHeight="1" x14ac:dyDescent="0.15">
      <c r="A32" s="31">
        <v>2023</v>
      </c>
      <c r="B32" s="31">
        <v>3</v>
      </c>
      <c r="C32" s="35" t="s">
        <v>31</v>
      </c>
      <c r="D32" s="38">
        <f t="shared" si="13"/>
        <v>6.1499999999999999E-2</v>
      </c>
      <c r="E32" s="59">
        <f t="shared" si="10"/>
        <v>603</v>
      </c>
      <c r="F32" s="59">
        <f t="shared" si="11"/>
        <v>0</v>
      </c>
      <c r="G32" s="59">
        <f t="shared" si="12"/>
        <v>0</v>
      </c>
      <c r="H32" s="59">
        <f>SUMIFS('业务科室人工时汇总统计表(按人按月取数法)'!$H$6:$H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I32" s="59">
        <f>SUMIFS('业务科室人工时汇总统计表(按人按月取数法)'!$I$6:$I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J32" s="59">
        <f>SUMIFS('业务科室人工时汇总统计表(按人按月取数法)'!$J$6:$J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K32" s="59">
        <f>SUMIFS('业务科室人工时汇总统计表(按人按月取数法)'!$K$6:$K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L32" s="59">
        <f>SUMIFS('业务科室人工时汇总统计表(按人按月取数法)'!$L$6:$L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M32" s="59">
        <f>SUMIFS('业务科室人工时汇总统计表(按人按月取数法)'!$M$6:$M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N32" s="59">
        <f>SUMIFS('业务科室人工时汇总统计表(按人按月取数法)'!$N$6:$N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O32" s="59">
        <f>SUMIFS('业务科室人工时汇总统计表(按人按月取数法)'!$O$6:$O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P32" s="59">
        <f>SUMIFS('业务科室人工时汇总统计表(按人按月取数法)'!$P$6:$P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Q32" s="59">
        <f>SUMIFS('业务科室人工时汇总统计表(按人按月取数法)'!$Q$6:$Q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R32" s="59">
        <f>SUMIFS('业务科室人工时汇总统计表(按人按月取数法)'!$R$6:$R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S32" s="59">
        <f>SUMIFS('业务科室人工时汇总统计表(按人按月取数法)'!$S$6:$S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T32" s="59">
        <f>SUMIFS('业务科室人工时汇总统计表(按人按月取数法)'!$T$6:$T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U32" s="59">
        <f>SUMIFS('业务科室人工时汇总统计表(按人按月取数法)'!$U$6:$U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V32" s="59">
        <f>SUMIFS('业务科室人工时汇总统计表(按人按月取数法)'!$V$6:$V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W32" s="59">
        <f>SUMIFS('业务科室人工时汇总统计表(按人按月取数法)'!$W$6:$W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X32" s="59">
        <f>SUMIFS('业务科室人工时汇总统计表(按人按月取数法)'!$X$6:$X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Y32" s="59">
        <f>SUMIFS('业务科室人工时汇总统计表(按人按月取数法)'!$Y$6:$Y$1048576,'业务科室人工时汇总统计表(按人按月取数法)'!$B$6:$B$1048576,3,'业务科室人工时汇总统计表(按人按月取数法)'!$D$6:$D$1048576,'分配系数计算表_业务科室及项目成本人工时累计数 '!C32)</f>
        <v>0</v>
      </c>
      <c r="Z32" s="61"/>
    </row>
    <row r="33" spans="1:26" ht="20.100000000000001" customHeight="1" x14ac:dyDescent="0.15">
      <c r="A33" s="31">
        <v>2023</v>
      </c>
      <c r="B33" s="31">
        <v>3</v>
      </c>
      <c r="C33" s="35" t="s">
        <v>32</v>
      </c>
      <c r="D33" s="38">
        <f t="shared" si="13"/>
        <v>7.4700000000000003E-2</v>
      </c>
      <c r="E33" s="59">
        <f t="shared" si="10"/>
        <v>732</v>
      </c>
      <c r="F33" s="59">
        <f t="shared" si="11"/>
        <v>0</v>
      </c>
      <c r="G33" s="59">
        <f t="shared" si="12"/>
        <v>0</v>
      </c>
      <c r="H33" s="59">
        <f>SUMIFS('业务科室人工时汇总统计表(按人按月取数法)'!$H$6:$H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I33" s="59">
        <f>SUMIFS('业务科室人工时汇总统计表(按人按月取数法)'!$I$6:$I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J33" s="59">
        <f>SUMIFS('业务科室人工时汇总统计表(按人按月取数法)'!$J$6:$J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K33" s="59">
        <f>SUMIFS('业务科室人工时汇总统计表(按人按月取数法)'!$K$6:$K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L33" s="59">
        <f>SUMIFS('业务科室人工时汇总统计表(按人按月取数法)'!$L$6:$L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M33" s="59">
        <f>SUMIFS('业务科室人工时汇总统计表(按人按月取数法)'!$M$6:$M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N33" s="59">
        <f>SUMIFS('业务科室人工时汇总统计表(按人按月取数法)'!$N$6:$N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O33" s="59">
        <f>SUMIFS('业务科室人工时汇总统计表(按人按月取数法)'!$O$6:$O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P33" s="59">
        <f>SUMIFS('业务科室人工时汇总统计表(按人按月取数法)'!$P$6:$P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Q33" s="59">
        <f>SUMIFS('业务科室人工时汇总统计表(按人按月取数法)'!$Q$6:$Q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R33" s="59">
        <f>SUMIFS('业务科室人工时汇总统计表(按人按月取数法)'!$R$6:$R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S33" s="59">
        <f>SUMIFS('业务科室人工时汇总统计表(按人按月取数法)'!$S$6:$S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T33" s="59">
        <f>SUMIFS('业务科室人工时汇总统计表(按人按月取数法)'!$T$6:$T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U33" s="59">
        <f>SUMIFS('业务科室人工时汇总统计表(按人按月取数法)'!$U$6:$U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V33" s="59">
        <f>SUMIFS('业务科室人工时汇总统计表(按人按月取数法)'!$V$6:$V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W33" s="59">
        <f>SUMIFS('业务科室人工时汇总统计表(按人按月取数法)'!$W$6:$W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X33" s="59">
        <f>SUMIFS('业务科室人工时汇总统计表(按人按月取数法)'!$X$6:$X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Y33" s="59">
        <f>SUMIFS('业务科室人工时汇总统计表(按人按月取数法)'!$Y$6:$Y$1048576,'业务科室人工时汇总统计表(按人按月取数法)'!$B$6:$B$1048576,3,'业务科室人工时汇总统计表(按人按月取数法)'!$D$6:$D$1048576,'分配系数计算表_业务科室及项目成本人工时累计数 '!C33)</f>
        <v>0</v>
      </c>
      <c r="Z33" s="61"/>
    </row>
    <row r="34" spans="1:26" ht="20.100000000000001" customHeight="1" x14ac:dyDescent="0.15">
      <c r="A34" s="31">
        <v>2023</v>
      </c>
      <c r="B34" s="31">
        <v>3</v>
      </c>
      <c r="C34" s="35" t="s">
        <v>26</v>
      </c>
      <c r="D34" s="38">
        <f t="shared" si="13"/>
        <v>7.1599999999999997E-2</v>
      </c>
      <c r="E34" s="59">
        <f t="shared" si="10"/>
        <v>702</v>
      </c>
      <c r="F34" s="59">
        <f t="shared" si="11"/>
        <v>0</v>
      </c>
      <c r="G34" s="59">
        <f t="shared" si="12"/>
        <v>0</v>
      </c>
      <c r="H34" s="59">
        <f>SUMIFS('业务科室人工时汇总统计表(按人按月取数法)'!$H$6:$H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I34" s="59">
        <f>SUMIFS('业务科室人工时汇总统计表(按人按月取数法)'!$I$6:$I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J34" s="59">
        <f>SUMIFS('业务科室人工时汇总统计表(按人按月取数法)'!$J$6:$J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K34" s="59">
        <f>SUMIFS('业务科室人工时汇总统计表(按人按月取数法)'!$K$6:$K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L34" s="59">
        <f>SUMIFS('业务科室人工时汇总统计表(按人按月取数法)'!$L$6:$L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M34" s="59">
        <f>SUMIFS('业务科室人工时汇总统计表(按人按月取数法)'!$M$6:$M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N34" s="59">
        <f>SUMIFS('业务科室人工时汇总统计表(按人按月取数法)'!$N$6:$N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O34" s="59">
        <f>SUMIFS('业务科室人工时汇总统计表(按人按月取数法)'!$O$6:$O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P34" s="59">
        <f>SUMIFS('业务科室人工时汇总统计表(按人按月取数法)'!$P$6:$P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Q34" s="59">
        <f>SUMIFS('业务科室人工时汇总统计表(按人按月取数法)'!$Q$6:$Q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R34" s="59">
        <f>SUMIFS('业务科室人工时汇总统计表(按人按月取数法)'!$R$6:$R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S34" s="59">
        <f>SUMIFS('业务科室人工时汇总统计表(按人按月取数法)'!$S$6:$S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T34" s="59">
        <f>SUMIFS('业务科室人工时汇总统计表(按人按月取数法)'!$T$6:$T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U34" s="59">
        <f>SUMIFS('业务科室人工时汇总统计表(按人按月取数法)'!$U$6:$U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V34" s="59">
        <f>SUMIFS('业务科室人工时汇总统计表(按人按月取数法)'!$V$6:$V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W34" s="59">
        <f>SUMIFS('业务科室人工时汇总统计表(按人按月取数法)'!$W$6:$W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X34" s="59">
        <f>SUMIFS('业务科室人工时汇总统计表(按人按月取数法)'!$X$6:$X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Y34" s="59">
        <f>SUMIFS('业务科室人工时汇总统计表(按人按月取数法)'!$Y$6:$Y$1048576,'业务科室人工时汇总统计表(按人按月取数法)'!$B$6:$B$1048576,3,'业务科室人工时汇总统计表(按人按月取数法)'!$D$6:$D$1048576,'分配系数计算表_业务科室及项目成本人工时累计数 '!C34)</f>
        <v>0</v>
      </c>
      <c r="Z34" s="61"/>
    </row>
    <row r="35" spans="1:26" ht="20.100000000000001" customHeight="1" x14ac:dyDescent="0.15">
      <c r="A35" s="31">
        <v>2023</v>
      </c>
      <c r="B35" s="31">
        <v>3</v>
      </c>
      <c r="C35" s="35" t="s">
        <v>28</v>
      </c>
      <c r="D35" s="38">
        <f t="shared" si="13"/>
        <v>7.3300000000000004E-2</v>
      </c>
      <c r="E35" s="59">
        <f t="shared" si="10"/>
        <v>718</v>
      </c>
      <c r="F35" s="59">
        <f t="shared" si="11"/>
        <v>0</v>
      </c>
      <c r="G35" s="59">
        <f t="shared" si="12"/>
        <v>0</v>
      </c>
      <c r="H35" s="59">
        <f>SUMIFS('业务科室人工时汇总统计表(按人按月取数法)'!$H$6:$H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I35" s="59">
        <f>SUMIFS('业务科室人工时汇总统计表(按人按月取数法)'!$I$6:$I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J35" s="59">
        <f>SUMIFS('业务科室人工时汇总统计表(按人按月取数法)'!$J$6:$J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K35" s="59">
        <f>SUMIFS('业务科室人工时汇总统计表(按人按月取数法)'!$K$6:$K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L35" s="59">
        <f>SUMIFS('业务科室人工时汇总统计表(按人按月取数法)'!$L$6:$L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M35" s="59">
        <f>SUMIFS('业务科室人工时汇总统计表(按人按月取数法)'!$M$6:$M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N35" s="59">
        <f>SUMIFS('业务科室人工时汇总统计表(按人按月取数法)'!$N$6:$N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O35" s="59">
        <f>SUMIFS('业务科室人工时汇总统计表(按人按月取数法)'!$O$6:$O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P35" s="59">
        <f>SUMIFS('业务科室人工时汇总统计表(按人按月取数法)'!$P$6:$P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Q35" s="59">
        <f>SUMIFS('业务科室人工时汇总统计表(按人按月取数法)'!$Q$6:$Q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R35" s="59">
        <f>SUMIFS('业务科室人工时汇总统计表(按人按月取数法)'!$R$6:$R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S35" s="59">
        <f>SUMIFS('业务科室人工时汇总统计表(按人按月取数法)'!$S$6:$S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T35" s="59">
        <f>SUMIFS('业务科室人工时汇总统计表(按人按月取数法)'!$T$6:$T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U35" s="59">
        <f>SUMIFS('业务科室人工时汇总统计表(按人按月取数法)'!$U$6:$U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V35" s="59">
        <f>SUMIFS('业务科室人工时汇总统计表(按人按月取数法)'!$V$6:$V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W35" s="59">
        <f>SUMIFS('业务科室人工时汇总统计表(按人按月取数法)'!$W$6:$W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X35" s="59">
        <f>SUMIFS('业务科室人工时汇总统计表(按人按月取数法)'!$X$6:$X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Y35" s="59">
        <f>SUMIFS('业务科室人工时汇总统计表(按人按月取数法)'!$Y$6:$Y$1048576,'业务科室人工时汇总统计表(按人按月取数法)'!$B$6:$B$1048576,3,'业务科室人工时汇总统计表(按人按月取数法)'!$D$6:$D$1048576,'分配系数计算表_业务科室及项目成本人工时累计数 '!C35)</f>
        <v>0</v>
      </c>
      <c r="Z35" s="61"/>
    </row>
    <row r="36" spans="1:26" ht="20.100000000000001" customHeight="1" x14ac:dyDescent="0.15">
      <c r="A36" s="31">
        <v>2023</v>
      </c>
      <c r="B36" s="31">
        <v>3</v>
      </c>
      <c r="C36" s="35" t="s">
        <v>51</v>
      </c>
      <c r="D36" s="38">
        <f t="shared" si="13"/>
        <v>7.1099999999999997E-2</v>
      </c>
      <c r="E36" s="59">
        <f t="shared" si="10"/>
        <v>697</v>
      </c>
      <c r="F36" s="59">
        <f t="shared" si="11"/>
        <v>0</v>
      </c>
      <c r="G36" s="59">
        <f t="shared" si="12"/>
        <v>0</v>
      </c>
      <c r="H36" s="59">
        <f>SUMIFS('业务科室人工时汇总统计表(按人按月取数法)'!$H$6:$H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I36" s="59">
        <f>SUMIFS('业务科室人工时汇总统计表(按人按月取数法)'!$I$6:$I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J36" s="59">
        <f>SUMIFS('业务科室人工时汇总统计表(按人按月取数法)'!$J$6:$J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K36" s="59">
        <f>SUMIFS('业务科室人工时汇总统计表(按人按月取数法)'!$K$6:$K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L36" s="59">
        <f>SUMIFS('业务科室人工时汇总统计表(按人按月取数法)'!$L$6:$L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M36" s="59">
        <f>SUMIFS('业务科室人工时汇总统计表(按人按月取数法)'!$M$6:$M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N36" s="59">
        <f>SUMIFS('业务科室人工时汇总统计表(按人按月取数法)'!$N$6:$N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O36" s="59">
        <f>SUMIFS('业务科室人工时汇总统计表(按人按月取数法)'!$O$6:$O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P36" s="59">
        <f>SUMIFS('业务科室人工时汇总统计表(按人按月取数法)'!$P$6:$P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Q36" s="59">
        <f>SUMIFS('业务科室人工时汇总统计表(按人按月取数法)'!$Q$6:$Q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R36" s="59">
        <f>SUMIFS('业务科室人工时汇总统计表(按人按月取数法)'!$R$6:$R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S36" s="59">
        <f>SUMIFS('业务科室人工时汇总统计表(按人按月取数法)'!$S$6:$S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T36" s="59">
        <f>SUMIFS('业务科室人工时汇总统计表(按人按月取数法)'!$T$6:$T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U36" s="59">
        <f>SUMIFS('业务科室人工时汇总统计表(按人按月取数法)'!$U$6:$U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V36" s="59">
        <f>SUMIFS('业务科室人工时汇总统计表(按人按月取数法)'!$V$6:$V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W36" s="59">
        <f>SUMIFS('业务科室人工时汇总统计表(按人按月取数法)'!$W$6:$W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X36" s="59">
        <f>SUMIFS('业务科室人工时汇总统计表(按人按月取数法)'!$X$6:$X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Y36" s="59">
        <f>SUMIFS('业务科室人工时汇总统计表(按人按月取数法)'!$Y$6:$Y$1048576,'业务科室人工时汇总统计表(按人按月取数法)'!$B$6:$B$1048576,3,'业务科室人工时汇总统计表(按人按月取数法)'!$D$6:$D$1048576,'分配系数计算表_业务科室及项目成本人工时累计数 '!C36)</f>
        <v>0</v>
      </c>
      <c r="Z36" s="61"/>
    </row>
    <row r="37" spans="1:26" ht="20.100000000000001" customHeight="1" x14ac:dyDescent="0.15">
      <c r="A37" s="31">
        <v>2023</v>
      </c>
      <c r="B37" s="31">
        <v>3</v>
      </c>
      <c r="C37" s="35" t="s">
        <v>52</v>
      </c>
      <c r="D37" s="32">
        <f t="shared" si="13"/>
        <v>7.5200000000000003E-2</v>
      </c>
      <c r="E37" s="59">
        <f t="shared" si="10"/>
        <v>737</v>
      </c>
      <c r="F37" s="59">
        <f t="shared" si="11"/>
        <v>0</v>
      </c>
      <c r="G37" s="59">
        <f t="shared" si="12"/>
        <v>0</v>
      </c>
      <c r="H37" s="59">
        <f>SUMIFS('业务科室人工时汇总统计表(按人按月取数法)'!$H$6:$H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I37" s="59">
        <f>SUMIFS('业务科室人工时汇总统计表(按人按月取数法)'!$I$6:$I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J37" s="59">
        <f>SUMIFS('业务科室人工时汇总统计表(按人按月取数法)'!$J$6:$J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K37" s="59">
        <f>SUMIFS('业务科室人工时汇总统计表(按人按月取数法)'!$K$6:$K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L37" s="59">
        <f>SUMIFS('业务科室人工时汇总统计表(按人按月取数法)'!$L$6:$L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M37" s="59">
        <f>SUMIFS('业务科室人工时汇总统计表(按人按月取数法)'!$M$6:$M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N37" s="59">
        <f>SUMIFS('业务科室人工时汇总统计表(按人按月取数法)'!$N$6:$N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O37" s="59">
        <f>SUMIFS('业务科室人工时汇总统计表(按人按月取数法)'!$O$6:$O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P37" s="59">
        <f>SUMIFS('业务科室人工时汇总统计表(按人按月取数法)'!$P$6:$P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Q37" s="59">
        <f>SUMIFS('业务科室人工时汇总统计表(按人按月取数法)'!$Q$6:$Q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R37" s="59">
        <f>SUMIFS('业务科室人工时汇总统计表(按人按月取数法)'!$R$6:$R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S37" s="59">
        <f>SUMIFS('业务科室人工时汇总统计表(按人按月取数法)'!$S$6:$S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T37" s="59">
        <f>SUMIFS('业务科室人工时汇总统计表(按人按月取数法)'!$T$6:$T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U37" s="59">
        <f>SUMIFS('业务科室人工时汇总统计表(按人按月取数法)'!$U$6:$U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V37" s="59">
        <f>SUMIFS('业务科室人工时汇总统计表(按人按月取数法)'!$V$6:$V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W37" s="59">
        <f>SUMIFS('业务科室人工时汇总统计表(按人按月取数法)'!$W$6:$W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X37" s="59">
        <f>SUMIFS('业务科室人工时汇总统计表(按人按月取数法)'!$X$6:$X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Y37" s="59">
        <f>SUMIFS('业务科室人工时汇总统计表(按人按月取数法)'!$Y$6:$Y$1048576,'业务科室人工时汇总统计表(按人按月取数法)'!$B$6:$B$1048576,3,'业务科室人工时汇总统计表(按人按月取数法)'!$D$6:$D$1048576,'分配系数计算表_业务科室及项目成本人工时累计数 '!C37)</f>
        <v>0</v>
      </c>
      <c r="Z37" s="61"/>
    </row>
    <row r="38" spans="1:26" ht="20.100000000000001" customHeight="1" x14ac:dyDescent="0.15">
      <c r="A38" s="31">
        <v>2023</v>
      </c>
      <c r="B38" s="31">
        <v>3</v>
      </c>
      <c r="C38" s="56" t="s">
        <v>152</v>
      </c>
      <c r="D38" s="39">
        <f>SUM(D28:D37)</f>
        <v>1</v>
      </c>
      <c r="E38" s="59">
        <f>SUM(E28:E37)</f>
        <v>9798</v>
      </c>
      <c r="F38" s="59">
        <f t="shared" ref="F38:Y38" si="14">SUM(F28:F37)</f>
        <v>0</v>
      </c>
      <c r="G38" s="59">
        <f t="shared" si="14"/>
        <v>0</v>
      </c>
      <c r="H38" s="59">
        <f t="shared" si="14"/>
        <v>0</v>
      </c>
      <c r="I38" s="59">
        <f t="shared" si="14"/>
        <v>0</v>
      </c>
      <c r="J38" s="59">
        <f t="shared" si="14"/>
        <v>0</v>
      </c>
      <c r="K38" s="59">
        <f t="shared" si="14"/>
        <v>0</v>
      </c>
      <c r="L38" s="59">
        <f t="shared" si="14"/>
        <v>0</v>
      </c>
      <c r="M38" s="59">
        <f t="shared" si="14"/>
        <v>0</v>
      </c>
      <c r="N38" s="59">
        <f t="shared" si="14"/>
        <v>0</v>
      </c>
      <c r="O38" s="59">
        <f t="shared" si="14"/>
        <v>0</v>
      </c>
      <c r="P38" s="59">
        <f>SUM(P28:P37)</f>
        <v>0</v>
      </c>
      <c r="Q38" s="59">
        <f t="shared" si="14"/>
        <v>0</v>
      </c>
      <c r="R38" s="59">
        <f t="shared" si="14"/>
        <v>0</v>
      </c>
      <c r="S38" s="59">
        <f t="shared" si="14"/>
        <v>0</v>
      </c>
      <c r="T38" s="59">
        <f t="shared" si="14"/>
        <v>0</v>
      </c>
      <c r="U38" s="59">
        <f t="shared" si="14"/>
        <v>0</v>
      </c>
      <c r="V38" s="59">
        <f t="shared" si="14"/>
        <v>0</v>
      </c>
      <c r="W38" s="59">
        <f t="shared" si="14"/>
        <v>0</v>
      </c>
      <c r="X38" s="59">
        <f t="shared" si="14"/>
        <v>0</v>
      </c>
      <c r="Y38" s="59">
        <f t="shared" si="14"/>
        <v>0</v>
      </c>
      <c r="Z38" s="35"/>
    </row>
    <row r="39" spans="1:26" ht="20.100000000000001" customHeight="1" x14ac:dyDescent="0.15">
      <c r="A39" s="31">
        <v>2023</v>
      </c>
      <c r="B39" s="31">
        <v>4</v>
      </c>
      <c r="C39" s="35" t="s">
        <v>25</v>
      </c>
      <c r="D39" s="38">
        <f>E39/$E$49</f>
        <v>0.2049</v>
      </c>
      <c r="E39" s="59">
        <f t="shared" ref="E39:E48" si="15">E28+F39</f>
        <v>2008</v>
      </c>
      <c r="F39" s="59">
        <f t="shared" ref="F39:F48" si="16">SUM(H39:Y39)</f>
        <v>0</v>
      </c>
      <c r="G39" s="59">
        <f t="shared" ref="G39:G48" si="17">SUM(H39:N39)</f>
        <v>0</v>
      </c>
      <c r="H39" s="59">
        <f>SUMIFS('业务科室人工时汇总统计表(按人按月取数法)'!$H$6:$H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I39" s="59">
        <f>SUMIFS('业务科室人工时汇总统计表(按人按月取数法)'!$I$6:$I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J39" s="59">
        <f>SUMIFS('业务科室人工时汇总统计表(按人按月取数法)'!$J$6:$J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K39" s="59">
        <f>SUMIFS('业务科室人工时汇总统计表(按人按月取数法)'!$K$6:$K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L39" s="59">
        <f>SUMIFS('业务科室人工时汇总统计表(按人按月取数法)'!$L$6:$L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M39" s="59">
        <f>SUMIFS('业务科室人工时汇总统计表(按人按月取数法)'!$M$6:$M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N39" s="59">
        <f>SUMIFS('业务科室人工时汇总统计表(按人按月取数法)'!$N$6:$N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O39" s="59">
        <f>SUMIFS('业务科室人工时汇总统计表(按人按月取数法)'!$O$6:$O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P39" s="59">
        <f>SUMIFS('业务科室人工时汇总统计表(按人按月取数法)'!$P$6:$P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Q39" s="59">
        <f>SUMIFS('业务科室人工时汇总统计表(按人按月取数法)'!$Q$6:$Q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R39" s="59">
        <f>SUMIFS('业务科室人工时汇总统计表(按人按月取数法)'!$R$6:$R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S39" s="59">
        <f>SUMIFS('业务科室人工时汇总统计表(按人按月取数法)'!$S$6:$S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T39" s="59">
        <f>SUMIFS('业务科室人工时汇总统计表(按人按月取数法)'!$T$6:$T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U39" s="59">
        <f>SUMIFS('业务科室人工时汇总统计表(按人按月取数法)'!$U$6:$U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V39" s="59">
        <f>SUMIFS('业务科室人工时汇总统计表(按人按月取数法)'!$V$6:$V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W39" s="59">
        <f>SUMIFS('业务科室人工时汇总统计表(按人按月取数法)'!$W$6:$W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X39" s="59">
        <f>SUMIFS('业务科室人工时汇总统计表(按人按月取数法)'!$X$6:$X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Y39" s="59">
        <f>SUMIFS('业务科室人工时汇总统计表(按人按月取数法)'!$Y$6:$Y$1048576,'业务科室人工时汇总统计表(按人按月取数法)'!$B$6:$B$1048576,4,'业务科室人工时汇总统计表(按人按月取数法)'!$D$6:$D$1048576,'分配系数计算表_业务科室及项目成本人工时累计数 '!C39)</f>
        <v>0</v>
      </c>
      <c r="Z39" s="61"/>
    </row>
    <row r="40" spans="1:26" ht="20.100000000000001" customHeight="1" x14ac:dyDescent="0.15">
      <c r="A40" s="31">
        <v>2023</v>
      </c>
      <c r="B40" s="31">
        <v>4</v>
      </c>
      <c r="C40" s="35" t="s">
        <v>27</v>
      </c>
      <c r="D40" s="38">
        <f t="shared" ref="D40:D48" si="18">E40/$E$49</f>
        <v>0.21759999999999999</v>
      </c>
      <c r="E40" s="59">
        <f t="shared" si="15"/>
        <v>2132</v>
      </c>
      <c r="F40" s="59">
        <f t="shared" si="16"/>
        <v>0</v>
      </c>
      <c r="G40" s="59">
        <f t="shared" si="17"/>
        <v>0</v>
      </c>
      <c r="H40" s="59">
        <f>SUMIFS('业务科室人工时汇总统计表(按人按月取数法)'!$H$6:$H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I40" s="59">
        <f>SUMIFS('业务科室人工时汇总统计表(按人按月取数法)'!$I$6:$I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J40" s="59">
        <f>SUMIFS('业务科室人工时汇总统计表(按人按月取数法)'!$J$6:$J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K40" s="59">
        <f>SUMIFS('业务科室人工时汇总统计表(按人按月取数法)'!$K$6:$K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L40" s="59">
        <f>SUMIFS('业务科室人工时汇总统计表(按人按月取数法)'!$L$6:$L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M40" s="59">
        <f>SUMIFS('业务科室人工时汇总统计表(按人按月取数法)'!$M$6:$M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N40" s="59">
        <f>SUMIFS('业务科室人工时汇总统计表(按人按月取数法)'!$N$6:$N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O40" s="59">
        <f>SUMIFS('业务科室人工时汇总统计表(按人按月取数法)'!$O$6:$O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P40" s="59">
        <f>SUMIFS('业务科室人工时汇总统计表(按人按月取数法)'!$P$6:$P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Q40" s="59">
        <f>SUMIFS('业务科室人工时汇总统计表(按人按月取数法)'!$Q$6:$Q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R40" s="59">
        <f>SUMIFS('业务科室人工时汇总统计表(按人按月取数法)'!$R$6:$R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S40" s="59">
        <f>SUMIFS('业务科室人工时汇总统计表(按人按月取数法)'!$S$6:$S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T40" s="59">
        <f>SUMIFS('业务科室人工时汇总统计表(按人按月取数法)'!$T$6:$T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U40" s="59">
        <f>SUMIFS('业务科室人工时汇总统计表(按人按月取数法)'!$U$6:$U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V40" s="59">
        <f>SUMIFS('业务科室人工时汇总统计表(按人按月取数法)'!$V$6:$V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W40" s="59">
        <f>SUMIFS('业务科室人工时汇总统计表(按人按月取数法)'!$W$6:$W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X40" s="59">
        <f>SUMIFS('业务科室人工时汇总统计表(按人按月取数法)'!$X$6:$X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Y40" s="59">
        <f>SUMIFS('业务科室人工时汇总统计表(按人按月取数法)'!$Y$6:$Y$1048576,'业务科室人工时汇总统计表(按人按月取数法)'!$B$6:$B$1048576,4,'业务科室人工时汇总统计表(按人按月取数法)'!$D$6:$D$1048576,'分配系数计算表_业务科室及项目成本人工时累计数 '!C40)</f>
        <v>0</v>
      </c>
      <c r="Z40" s="61"/>
    </row>
    <row r="41" spans="1:26" ht="20.100000000000001" customHeight="1" x14ac:dyDescent="0.15">
      <c r="A41" s="31">
        <v>2023</v>
      </c>
      <c r="B41" s="31">
        <v>4</v>
      </c>
      <c r="C41" s="37" t="s">
        <v>59</v>
      </c>
      <c r="D41" s="38">
        <f t="shared" si="18"/>
        <v>7.4999999999999997E-2</v>
      </c>
      <c r="E41" s="59">
        <f t="shared" si="15"/>
        <v>735</v>
      </c>
      <c r="F41" s="59">
        <f t="shared" si="16"/>
        <v>0</v>
      </c>
      <c r="G41" s="59">
        <f t="shared" si="17"/>
        <v>0</v>
      </c>
      <c r="H41" s="59">
        <f>SUMIFS('业务科室人工时汇总统计表(按人按月取数法)'!$H$6:$H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I41" s="59">
        <f>SUMIFS('业务科室人工时汇总统计表(按人按月取数法)'!$I$6:$I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J41" s="59">
        <f>SUMIFS('业务科室人工时汇总统计表(按人按月取数法)'!$J$6:$J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K41" s="59">
        <f>SUMIFS('业务科室人工时汇总统计表(按人按月取数法)'!$K$6:$K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L41" s="59">
        <f>SUMIFS('业务科室人工时汇总统计表(按人按月取数法)'!$L$6:$L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M41" s="59">
        <f>SUMIFS('业务科室人工时汇总统计表(按人按月取数法)'!$M$6:$M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N41" s="59">
        <f>SUMIFS('业务科室人工时汇总统计表(按人按月取数法)'!$N$6:$N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O41" s="59">
        <f>SUMIFS('业务科室人工时汇总统计表(按人按月取数法)'!$O$6:$O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P41" s="59">
        <f>SUMIFS('业务科室人工时汇总统计表(按人按月取数法)'!$P$6:$P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Q41" s="59">
        <f>SUMIFS('业务科室人工时汇总统计表(按人按月取数法)'!$Q$6:$Q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R41" s="59">
        <f>SUMIFS('业务科室人工时汇总统计表(按人按月取数法)'!$R$6:$R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S41" s="59">
        <f>SUMIFS('业务科室人工时汇总统计表(按人按月取数法)'!$S$6:$S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T41" s="59">
        <f>SUMIFS('业务科室人工时汇总统计表(按人按月取数法)'!$T$6:$T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U41" s="59">
        <f>SUMIFS('业务科室人工时汇总统计表(按人按月取数法)'!$U$6:$U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V41" s="59">
        <f>SUMIFS('业务科室人工时汇总统计表(按人按月取数法)'!$V$6:$V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W41" s="59">
        <f>SUMIFS('业务科室人工时汇总统计表(按人按月取数法)'!$W$6:$W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X41" s="59">
        <f>SUMIFS('业务科室人工时汇总统计表(按人按月取数法)'!$X$6:$X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Y41" s="59">
        <f>SUMIFS('业务科室人工时汇总统计表(按人按月取数法)'!$Y$6:$Y$1048576,'业务科室人工时汇总统计表(按人按月取数法)'!$B$6:$B$1048576,4,'业务科室人工时汇总统计表(按人按月取数法)'!$D$6:$D$1048576,'分配系数计算表_业务科室及项目成本人工时累计数 '!C41)</f>
        <v>0</v>
      </c>
      <c r="Z41" s="61"/>
    </row>
    <row r="42" spans="1:26" ht="20.100000000000001" customHeight="1" x14ac:dyDescent="0.15">
      <c r="A42" s="31">
        <v>2023</v>
      </c>
      <c r="B42" s="31">
        <v>4</v>
      </c>
      <c r="C42" s="35" t="s">
        <v>30</v>
      </c>
      <c r="D42" s="38">
        <f t="shared" si="18"/>
        <v>7.4899999999999994E-2</v>
      </c>
      <c r="E42" s="59">
        <f t="shared" si="15"/>
        <v>734</v>
      </c>
      <c r="F42" s="59">
        <f t="shared" si="16"/>
        <v>0</v>
      </c>
      <c r="G42" s="59">
        <f t="shared" si="17"/>
        <v>0</v>
      </c>
      <c r="H42" s="59">
        <f>SUMIFS('业务科室人工时汇总统计表(按人按月取数法)'!$H$6:$H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I42" s="59">
        <f>SUMIFS('业务科室人工时汇总统计表(按人按月取数法)'!$I$6:$I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J42" s="59">
        <f>SUMIFS('业务科室人工时汇总统计表(按人按月取数法)'!$J$6:$J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K42" s="59">
        <f>SUMIFS('业务科室人工时汇总统计表(按人按月取数法)'!$K$6:$K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L42" s="59">
        <f>SUMIFS('业务科室人工时汇总统计表(按人按月取数法)'!$L$6:$L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M42" s="59">
        <f>SUMIFS('业务科室人工时汇总统计表(按人按月取数法)'!$M$6:$M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N42" s="59">
        <f>SUMIFS('业务科室人工时汇总统计表(按人按月取数法)'!$N$6:$N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O42" s="59">
        <f>SUMIFS('业务科室人工时汇总统计表(按人按月取数法)'!$O$6:$O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P42" s="59">
        <f>SUMIFS('业务科室人工时汇总统计表(按人按月取数法)'!$P$6:$P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Q42" s="59">
        <f>SUMIFS('业务科室人工时汇总统计表(按人按月取数法)'!$Q$6:$Q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R42" s="59">
        <f>SUMIFS('业务科室人工时汇总统计表(按人按月取数法)'!$R$6:$R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S42" s="59">
        <f>SUMIFS('业务科室人工时汇总统计表(按人按月取数法)'!$S$6:$S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T42" s="59">
        <f>SUMIFS('业务科室人工时汇总统计表(按人按月取数法)'!$T$6:$T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U42" s="59">
        <f>SUMIFS('业务科室人工时汇总统计表(按人按月取数法)'!$U$6:$U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V42" s="59">
        <f>SUMIFS('业务科室人工时汇总统计表(按人按月取数法)'!$V$6:$V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W42" s="59">
        <f>SUMIFS('业务科室人工时汇总统计表(按人按月取数法)'!$W$6:$W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X42" s="59">
        <f>SUMIFS('业务科室人工时汇总统计表(按人按月取数法)'!$X$6:$X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Y42" s="59">
        <f>SUMIFS('业务科室人工时汇总统计表(按人按月取数法)'!$Y$6:$Y$1048576,'业务科室人工时汇总统计表(按人按月取数法)'!$B$6:$B$1048576,4,'业务科室人工时汇总统计表(按人按月取数法)'!$D$6:$D$1048576,'分配系数计算表_业务科室及项目成本人工时累计数 '!C42)</f>
        <v>0</v>
      </c>
      <c r="Z42" s="61"/>
    </row>
    <row r="43" spans="1:26" ht="20.100000000000001" customHeight="1" x14ac:dyDescent="0.15">
      <c r="A43" s="31">
        <v>2023</v>
      </c>
      <c r="B43" s="31">
        <v>4</v>
      </c>
      <c r="C43" s="35" t="s">
        <v>31</v>
      </c>
      <c r="D43" s="38">
        <f t="shared" si="18"/>
        <v>6.1499999999999999E-2</v>
      </c>
      <c r="E43" s="59">
        <f t="shared" si="15"/>
        <v>603</v>
      </c>
      <c r="F43" s="59">
        <f t="shared" si="16"/>
        <v>0</v>
      </c>
      <c r="G43" s="59">
        <f t="shared" si="17"/>
        <v>0</v>
      </c>
      <c r="H43" s="59">
        <f>SUMIFS('业务科室人工时汇总统计表(按人按月取数法)'!$H$6:$H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I43" s="59">
        <f>SUMIFS('业务科室人工时汇总统计表(按人按月取数法)'!$I$6:$I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J43" s="59">
        <f>SUMIFS('业务科室人工时汇总统计表(按人按月取数法)'!$J$6:$J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K43" s="59">
        <f>SUMIFS('业务科室人工时汇总统计表(按人按月取数法)'!$K$6:$K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L43" s="59">
        <f>SUMIFS('业务科室人工时汇总统计表(按人按月取数法)'!$L$6:$L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M43" s="59">
        <f>SUMIFS('业务科室人工时汇总统计表(按人按月取数法)'!$M$6:$M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N43" s="59">
        <f>SUMIFS('业务科室人工时汇总统计表(按人按月取数法)'!$N$6:$N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O43" s="59">
        <f>SUMIFS('业务科室人工时汇总统计表(按人按月取数法)'!$O$6:$O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P43" s="59">
        <f>SUMIFS('业务科室人工时汇总统计表(按人按月取数法)'!$P$6:$P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Q43" s="59">
        <f>SUMIFS('业务科室人工时汇总统计表(按人按月取数法)'!$Q$6:$Q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R43" s="59">
        <f>SUMIFS('业务科室人工时汇总统计表(按人按月取数法)'!$R$6:$R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S43" s="59">
        <f>SUMIFS('业务科室人工时汇总统计表(按人按月取数法)'!$S$6:$S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T43" s="59">
        <f>SUMIFS('业务科室人工时汇总统计表(按人按月取数法)'!$T$6:$T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U43" s="59">
        <f>SUMIFS('业务科室人工时汇总统计表(按人按月取数法)'!$U$6:$U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V43" s="59">
        <f>SUMIFS('业务科室人工时汇总统计表(按人按月取数法)'!$V$6:$V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W43" s="59">
        <f>SUMIFS('业务科室人工时汇总统计表(按人按月取数法)'!$W$6:$W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X43" s="59">
        <f>SUMIFS('业务科室人工时汇总统计表(按人按月取数法)'!$X$6:$X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Y43" s="59">
        <f>SUMIFS('业务科室人工时汇总统计表(按人按月取数法)'!$Y$6:$Y$1048576,'业务科室人工时汇总统计表(按人按月取数法)'!$B$6:$B$1048576,4,'业务科室人工时汇总统计表(按人按月取数法)'!$D$6:$D$1048576,'分配系数计算表_业务科室及项目成本人工时累计数 '!C43)</f>
        <v>0</v>
      </c>
      <c r="Z43" s="61"/>
    </row>
    <row r="44" spans="1:26" ht="20.100000000000001" customHeight="1" x14ac:dyDescent="0.15">
      <c r="A44" s="31">
        <v>2023</v>
      </c>
      <c r="B44" s="31">
        <v>4</v>
      </c>
      <c r="C44" s="35" t="s">
        <v>32</v>
      </c>
      <c r="D44" s="38">
        <f t="shared" si="18"/>
        <v>7.4700000000000003E-2</v>
      </c>
      <c r="E44" s="59">
        <f t="shared" si="15"/>
        <v>732</v>
      </c>
      <c r="F44" s="59">
        <f t="shared" si="16"/>
        <v>0</v>
      </c>
      <c r="G44" s="59">
        <f t="shared" si="17"/>
        <v>0</v>
      </c>
      <c r="H44" s="59">
        <f>SUMIFS('业务科室人工时汇总统计表(按人按月取数法)'!$H$6:$H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I44" s="59">
        <f>SUMIFS('业务科室人工时汇总统计表(按人按月取数法)'!$I$6:$I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J44" s="59">
        <f>SUMIFS('业务科室人工时汇总统计表(按人按月取数法)'!$J$6:$J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K44" s="59">
        <f>SUMIFS('业务科室人工时汇总统计表(按人按月取数法)'!$K$6:$K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L44" s="59">
        <f>SUMIFS('业务科室人工时汇总统计表(按人按月取数法)'!$L$6:$L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M44" s="59">
        <f>SUMIFS('业务科室人工时汇总统计表(按人按月取数法)'!$M$6:$M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N44" s="59">
        <f>SUMIFS('业务科室人工时汇总统计表(按人按月取数法)'!$N$6:$N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O44" s="59">
        <f>SUMIFS('业务科室人工时汇总统计表(按人按月取数法)'!$O$6:$O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P44" s="59">
        <f>SUMIFS('业务科室人工时汇总统计表(按人按月取数法)'!$P$6:$P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Q44" s="59">
        <f>SUMIFS('业务科室人工时汇总统计表(按人按月取数法)'!$Q$6:$Q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R44" s="59">
        <f>SUMIFS('业务科室人工时汇总统计表(按人按月取数法)'!$R$6:$R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S44" s="59">
        <f>SUMIFS('业务科室人工时汇总统计表(按人按月取数法)'!$S$6:$S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T44" s="59">
        <f>SUMIFS('业务科室人工时汇总统计表(按人按月取数法)'!$T$6:$T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U44" s="59">
        <f>SUMIFS('业务科室人工时汇总统计表(按人按月取数法)'!$U$6:$U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V44" s="59">
        <f>SUMIFS('业务科室人工时汇总统计表(按人按月取数法)'!$V$6:$V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W44" s="59">
        <f>SUMIFS('业务科室人工时汇总统计表(按人按月取数法)'!$W$6:$W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X44" s="59">
        <f>SUMIFS('业务科室人工时汇总统计表(按人按月取数法)'!$X$6:$X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Y44" s="59">
        <f>SUMIFS('业务科室人工时汇总统计表(按人按月取数法)'!$Y$6:$Y$1048576,'业务科室人工时汇总统计表(按人按月取数法)'!$B$6:$B$1048576,4,'业务科室人工时汇总统计表(按人按月取数法)'!$D$6:$D$1048576,'分配系数计算表_业务科室及项目成本人工时累计数 '!C44)</f>
        <v>0</v>
      </c>
      <c r="Z44" s="61"/>
    </row>
    <row r="45" spans="1:26" ht="20.100000000000001" customHeight="1" x14ac:dyDescent="0.15">
      <c r="A45" s="31">
        <v>2023</v>
      </c>
      <c r="B45" s="31">
        <v>4</v>
      </c>
      <c r="C45" s="35" t="s">
        <v>26</v>
      </c>
      <c r="D45" s="38">
        <f t="shared" si="18"/>
        <v>7.1599999999999997E-2</v>
      </c>
      <c r="E45" s="59">
        <f t="shared" si="15"/>
        <v>702</v>
      </c>
      <c r="F45" s="59">
        <f t="shared" si="16"/>
        <v>0</v>
      </c>
      <c r="G45" s="59">
        <f t="shared" si="17"/>
        <v>0</v>
      </c>
      <c r="H45" s="59">
        <f>SUMIFS('业务科室人工时汇总统计表(按人按月取数法)'!$H$6:$H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I45" s="59">
        <f>SUMIFS('业务科室人工时汇总统计表(按人按月取数法)'!$I$6:$I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J45" s="59">
        <f>SUMIFS('业务科室人工时汇总统计表(按人按月取数法)'!$J$6:$J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K45" s="59">
        <f>SUMIFS('业务科室人工时汇总统计表(按人按月取数法)'!$K$6:$K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L45" s="59">
        <f>SUMIFS('业务科室人工时汇总统计表(按人按月取数法)'!$L$6:$L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M45" s="59">
        <f>SUMIFS('业务科室人工时汇总统计表(按人按月取数法)'!$M$6:$M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N45" s="59">
        <f>SUMIFS('业务科室人工时汇总统计表(按人按月取数法)'!$N$6:$N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O45" s="59">
        <f>SUMIFS('业务科室人工时汇总统计表(按人按月取数法)'!$O$6:$O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P45" s="59">
        <f>SUMIFS('业务科室人工时汇总统计表(按人按月取数法)'!$P$6:$P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Q45" s="59">
        <f>SUMIFS('业务科室人工时汇总统计表(按人按月取数法)'!$Q$6:$Q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R45" s="59">
        <f>SUMIFS('业务科室人工时汇总统计表(按人按月取数法)'!$R$6:$R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S45" s="59">
        <f>SUMIFS('业务科室人工时汇总统计表(按人按月取数法)'!$S$6:$S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T45" s="59">
        <f>SUMIFS('业务科室人工时汇总统计表(按人按月取数法)'!$T$6:$T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U45" s="59">
        <f>SUMIFS('业务科室人工时汇总统计表(按人按月取数法)'!$U$6:$U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V45" s="59">
        <f>SUMIFS('业务科室人工时汇总统计表(按人按月取数法)'!$V$6:$V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W45" s="59">
        <f>SUMIFS('业务科室人工时汇总统计表(按人按月取数法)'!$W$6:$W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X45" s="59">
        <f>SUMIFS('业务科室人工时汇总统计表(按人按月取数法)'!$X$6:$X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Y45" s="59">
        <f>SUMIFS('业务科室人工时汇总统计表(按人按月取数法)'!$Y$6:$Y$1048576,'业务科室人工时汇总统计表(按人按月取数法)'!$B$6:$B$1048576,4,'业务科室人工时汇总统计表(按人按月取数法)'!$D$6:$D$1048576,'分配系数计算表_业务科室及项目成本人工时累计数 '!C45)</f>
        <v>0</v>
      </c>
      <c r="Z45" s="61"/>
    </row>
    <row r="46" spans="1:26" ht="20.100000000000001" customHeight="1" x14ac:dyDescent="0.15">
      <c r="A46" s="31">
        <v>2023</v>
      </c>
      <c r="B46" s="31">
        <v>4</v>
      </c>
      <c r="C46" s="35" t="s">
        <v>28</v>
      </c>
      <c r="D46" s="38">
        <f t="shared" si="18"/>
        <v>7.3300000000000004E-2</v>
      </c>
      <c r="E46" s="59">
        <f t="shared" si="15"/>
        <v>718</v>
      </c>
      <c r="F46" s="59">
        <f t="shared" si="16"/>
        <v>0</v>
      </c>
      <c r="G46" s="59">
        <f t="shared" si="17"/>
        <v>0</v>
      </c>
      <c r="H46" s="59">
        <f>SUMIFS('业务科室人工时汇总统计表(按人按月取数法)'!$H$6:$H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I46" s="59">
        <f>SUMIFS('业务科室人工时汇总统计表(按人按月取数法)'!$I$6:$I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J46" s="59">
        <f>SUMIFS('业务科室人工时汇总统计表(按人按月取数法)'!$J$6:$J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K46" s="59">
        <f>SUMIFS('业务科室人工时汇总统计表(按人按月取数法)'!$K$6:$K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L46" s="59">
        <f>SUMIFS('业务科室人工时汇总统计表(按人按月取数法)'!$L$6:$L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M46" s="59">
        <f>SUMIFS('业务科室人工时汇总统计表(按人按月取数法)'!$M$6:$M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N46" s="59">
        <f>SUMIFS('业务科室人工时汇总统计表(按人按月取数法)'!$N$6:$N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O46" s="59">
        <f>SUMIFS('业务科室人工时汇总统计表(按人按月取数法)'!$O$6:$O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P46" s="59">
        <f>SUMIFS('业务科室人工时汇总统计表(按人按月取数法)'!$P$6:$P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Q46" s="59">
        <f>SUMIFS('业务科室人工时汇总统计表(按人按月取数法)'!$Q$6:$Q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R46" s="59">
        <f>SUMIFS('业务科室人工时汇总统计表(按人按月取数法)'!$R$6:$R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S46" s="59">
        <f>SUMIFS('业务科室人工时汇总统计表(按人按月取数法)'!$S$6:$S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T46" s="59">
        <f>SUMIFS('业务科室人工时汇总统计表(按人按月取数法)'!$T$6:$T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U46" s="59">
        <f>SUMIFS('业务科室人工时汇总统计表(按人按月取数法)'!$U$6:$U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V46" s="59">
        <f>SUMIFS('业务科室人工时汇总统计表(按人按月取数法)'!$V$6:$V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W46" s="59">
        <f>SUMIFS('业务科室人工时汇总统计表(按人按月取数法)'!$W$6:$W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X46" s="59">
        <f>SUMIFS('业务科室人工时汇总统计表(按人按月取数法)'!$X$6:$X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Y46" s="59">
        <f>SUMIFS('业务科室人工时汇总统计表(按人按月取数法)'!$Y$6:$Y$1048576,'业务科室人工时汇总统计表(按人按月取数法)'!$B$6:$B$1048576,4,'业务科室人工时汇总统计表(按人按月取数法)'!$D$6:$D$1048576,'分配系数计算表_业务科室及项目成本人工时累计数 '!C46)</f>
        <v>0</v>
      </c>
      <c r="Z46" s="61"/>
    </row>
    <row r="47" spans="1:26" ht="20.100000000000001" customHeight="1" x14ac:dyDescent="0.15">
      <c r="A47" s="31">
        <v>2023</v>
      </c>
      <c r="B47" s="31">
        <v>4</v>
      </c>
      <c r="C47" s="35" t="s">
        <v>51</v>
      </c>
      <c r="D47" s="38">
        <f t="shared" si="18"/>
        <v>7.1099999999999997E-2</v>
      </c>
      <c r="E47" s="59">
        <f t="shared" si="15"/>
        <v>697</v>
      </c>
      <c r="F47" s="59">
        <f t="shared" si="16"/>
        <v>0</v>
      </c>
      <c r="G47" s="59">
        <f t="shared" si="17"/>
        <v>0</v>
      </c>
      <c r="H47" s="59">
        <f>SUMIFS('业务科室人工时汇总统计表(按人按月取数法)'!$H$6:$H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I47" s="59">
        <f>SUMIFS('业务科室人工时汇总统计表(按人按月取数法)'!$I$6:$I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J47" s="59">
        <f>SUMIFS('业务科室人工时汇总统计表(按人按月取数法)'!$J$6:$J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K47" s="59">
        <f>SUMIFS('业务科室人工时汇总统计表(按人按月取数法)'!$K$6:$K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L47" s="59">
        <f>SUMIFS('业务科室人工时汇总统计表(按人按月取数法)'!$L$6:$L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M47" s="59">
        <f>SUMIFS('业务科室人工时汇总统计表(按人按月取数法)'!$M$6:$M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N47" s="59">
        <f>SUMIFS('业务科室人工时汇总统计表(按人按月取数法)'!$N$6:$N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O47" s="59">
        <f>SUMIFS('业务科室人工时汇总统计表(按人按月取数法)'!$O$6:$O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P47" s="59">
        <f>SUMIFS('业务科室人工时汇总统计表(按人按月取数法)'!$P$6:$P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Q47" s="59">
        <f>SUMIFS('业务科室人工时汇总统计表(按人按月取数法)'!$Q$6:$Q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R47" s="59">
        <f>SUMIFS('业务科室人工时汇总统计表(按人按月取数法)'!$R$6:$R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S47" s="59">
        <f>SUMIFS('业务科室人工时汇总统计表(按人按月取数法)'!$S$6:$S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T47" s="59">
        <f>SUMIFS('业务科室人工时汇总统计表(按人按月取数法)'!$T$6:$T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U47" s="59">
        <f>SUMIFS('业务科室人工时汇总统计表(按人按月取数法)'!$U$6:$U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V47" s="59">
        <f>SUMIFS('业务科室人工时汇总统计表(按人按月取数法)'!$V$6:$V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W47" s="59">
        <f>SUMIFS('业务科室人工时汇总统计表(按人按月取数法)'!$W$6:$W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X47" s="59">
        <f>SUMIFS('业务科室人工时汇总统计表(按人按月取数法)'!$X$6:$X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Y47" s="59">
        <f>SUMIFS('业务科室人工时汇总统计表(按人按月取数法)'!$Y$6:$Y$1048576,'业务科室人工时汇总统计表(按人按月取数法)'!$B$6:$B$1048576,4,'业务科室人工时汇总统计表(按人按月取数法)'!$D$6:$D$1048576,'分配系数计算表_业务科室及项目成本人工时累计数 '!C47)</f>
        <v>0</v>
      </c>
      <c r="Z47" s="61"/>
    </row>
    <row r="48" spans="1:26" ht="20.100000000000001" customHeight="1" x14ac:dyDescent="0.15">
      <c r="A48" s="31">
        <v>2023</v>
      </c>
      <c r="B48" s="31">
        <v>4</v>
      </c>
      <c r="C48" s="35" t="s">
        <v>52</v>
      </c>
      <c r="D48" s="38">
        <f t="shared" si="18"/>
        <v>7.5200000000000003E-2</v>
      </c>
      <c r="E48" s="59">
        <f t="shared" si="15"/>
        <v>737</v>
      </c>
      <c r="F48" s="59">
        <f t="shared" si="16"/>
        <v>0</v>
      </c>
      <c r="G48" s="59">
        <f t="shared" si="17"/>
        <v>0</v>
      </c>
      <c r="H48" s="59">
        <f>SUMIFS('业务科室人工时汇总统计表(按人按月取数法)'!$H$6:$H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I48" s="59">
        <f>SUMIFS('业务科室人工时汇总统计表(按人按月取数法)'!$I$6:$I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J48" s="59">
        <f>SUMIFS('业务科室人工时汇总统计表(按人按月取数法)'!$J$6:$J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K48" s="59">
        <f>SUMIFS('业务科室人工时汇总统计表(按人按月取数法)'!$K$6:$K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L48" s="59">
        <f>SUMIFS('业务科室人工时汇总统计表(按人按月取数法)'!$L$6:$L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M48" s="59">
        <f>SUMIFS('业务科室人工时汇总统计表(按人按月取数法)'!$M$6:$M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N48" s="59">
        <f>SUMIFS('业务科室人工时汇总统计表(按人按月取数法)'!$N$6:$N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O48" s="59">
        <f>SUMIFS('业务科室人工时汇总统计表(按人按月取数法)'!$O$6:$O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P48" s="59">
        <f>SUMIFS('业务科室人工时汇总统计表(按人按月取数法)'!$P$6:$P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Q48" s="59">
        <f>SUMIFS('业务科室人工时汇总统计表(按人按月取数法)'!$Q$6:$Q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R48" s="59">
        <f>SUMIFS('业务科室人工时汇总统计表(按人按月取数法)'!$R$6:$R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S48" s="59">
        <f>SUMIFS('业务科室人工时汇总统计表(按人按月取数法)'!$S$6:$S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T48" s="59">
        <f>SUMIFS('业务科室人工时汇总统计表(按人按月取数法)'!$T$6:$T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U48" s="59">
        <f>SUMIFS('业务科室人工时汇总统计表(按人按月取数法)'!$U$6:$U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V48" s="59">
        <f>SUMIFS('业务科室人工时汇总统计表(按人按月取数法)'!$V$6:$V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W48" s="59">
        <f>SUMIFS('业务科室人工时汇总统计表(按人按月取数法)'!$W$6:$W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X48" s="59">
        <f>SUMIFS('业务科室人工时汇总统计表(按人按月取数法)'!$X$6:$X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Y48" s="59">
        <f>SUMIFS('业务科室人工时汇总统计表(按人按月取数法)'!$Y$6:$Y$1048576,'业务科室人工时汇总统计表(按人按月取数法)'!$B$6:$B$1048576,4,'业务科室人工时汇总统计表(按人按月取数法)'!$D$6:$D$1048576,'分配系数计算表_业务科室及项目成本人工时累计数 '!C48)</f>
        <v>0</v>
      </c>
      <c r="Z48" s="61"/>
    </row>
    <row r="49" spans="1:26" ht="20.100000000000001" customHeight="1" x14ac:dyDescent="0.15">
      <c r="A49" s="31">
        <v>2023</v>
      </c>
      <c r="B49" s="31">
        <v>4</v>
      </c>
      <c r="C49" s="56" t="s">
        <v>152</v>
      </c>
      <c r="D49" s="39">
        <f>SUM(D39:D48)</f>
        <v>1</v>
      </c>
      <c r="E49" s="59">
        <f>SUM(E39:E48)</f>
        <v>9798</v>
      </c>
      <c r="F49" s="59">
        <f t="shared" ref="F49:Y49" si="19">SUM(F39:F48)</f>
        <v>0</v>
      </c>
      <c r="G49" s="59">
        <f t="shared" si="19"/>
        <v>0</v>
      </c>
      <c r="H49" s="59">
        <f t="shared" si="19"/>
        <v>0</v>
      </c>
      <c r="I49" s="59">
        <f t="shared" si="19"/>
        <v>0</v>
      </c>
      <c r="J49" s="59">
        <f t="shared" si="19"/>
        <v>0</v>
      </c>
      <c r="K49" s="59">
        <f t="shared" si="19"/>
        <v>0</v>
      </c>
      <c r="L49" s="59">
        <f t="shared" si="19"/>
        <v>0</v>
      </c>
      <c r="M49" s="59">
        <f t="shared" si="19"/>
        <v>0</v>
      </c>
      <c r="N49" s="59">
        <f t="shared" si="19"/>
        <v>0</v>
      </c>
      <c r="O49" s="59">
        <f t="shared" si="19"/>
        <v>0</v>
      </c>
      <c r="P49" s="59">
        <f>SUM(P39:P48)</f>
        <v>0</v>
      </c>
      <c r="Q49" s="59">
        <f t="shared" si="19"/>
        <v>0</v>
      </c>
      <c r="R49" s="59">
        <f t="shared" si="19"/>
        <v>0</v>
      </c>
      <c r="S49" s="59">
        <f t="shared" si="19"/>
        <v>0</v>
      </c>
      <c r="T49" s="59">
        <f t="shared" si="19"/>
        <v>0</v>
      </c>
      <c r="U49" s="59">
        <f t="shared" si="19"/>
        <v>0</v>
      </c>
      <c r="V49" s="59">
        <f t="shared" si="19"/>
        <v>0</v>
      </c>
      <c r="W49" s="59">
        <f t="shared" si="19"/>
        <v>0</v>
      </c>
      <c r="X49" s="59">
        <f t="shared" si="19"/>
        <v>0</v>
      </c>
      <c r="Y49" s="59">
        <f t="shared" si="19"/>
        <v>0</v>
      </c>
      <c r="Z49" s="35"/>
    </row>
    <row r="50" spans="1:26" ht="20.100000000000001" customHeight="1" x14ac:dyDescent="0.15">
      <c r="A50" s="31">
        <v>2023</v>
      </c>
      <c r="B50" s="31">
        <v>5</v>
      </c>
      <c r="C50" s="35" t="s">
        <v>25</v>
      </c>
      <c r="D50" s="38">
        <f>E50/$E$60</f>
        <v>0.2049</v>
      </c>
      <c r="E50" s="59">
        <f t="shared" ref="E50:E59" si="20">E39+F50</f>
        <v>2008</v>
      </c>
      <c r="F50" s="59">
        <f t="shared" ref="F50:F59" si="21">SUM(H50:Y50)</f>
        <v>0</v>
      </c>
      <c r="G50" s="59">
        <f t="shared" ref="G50:G59" si="22">SUM(H50:N50)</f>
        <v>0</v>
      </c>
      <c r="H50" s="59">
        <f>SUMIFS('业务科室人工时汇总统计表(按人按月取数法)'!$H$6:$H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I50" s="59">
        <f>SUMIFS('业务科室人工时汇总统计表(按人按月取数法)'!$I$6:$I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J50" s="59">
        <f>SUMIFS('业务科室人工时汇总统计表(按人按月取数法)'!$J$6:$J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K50" s="59">
        <f>SUMIFS('业务科室人工时汇总统计表(按人按月取数法)'!$K$6:$K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L50" s="59">
        <f>SUMIFS('业务科室人工时汇总统计表(按人按月取数法)'!$L$6:$L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M50" s="59">
        <f>SUMIFS('业务科室人工时汇总统计表(按人按月取数法)'!$M$6:$M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N50" s="59">
        <f>SUMIFS('业务科室人工时汇总统计表(按人按月取数法)'!$N$6:$N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O50" s="59">
        <f>SUMIFS('业务科室人工时汇总统计表(按人按月取数法)'!$O$6:$O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P50" s="59">
        <f>SUMIFS('业务科室人工时汇总统计表(按人按月取数法)'!$P$6:$P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Q50" s="59">
        <f>SUMIFS('业务科室人工时汇总统计表(按人按月取数法)'!$Q$6:$Q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R50" s="59">
        <f>SUMIFS('业务科室人工时汇总统计表(按人按月取数法)'!$R$6:$R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S50" s="59">
        <f>SUMIFS('业务科室人工时汇总统计表(按人按月取数法)'!$S$6:$S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T50" s="59">
        <f>SUMIFS('业务科室人工时汇总统计表(按人按月取数法)'!$T$6:$T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U50" s="59">
        <f>SUMIFS('业务科室人工时汇总统计表(按人按月取数法)'!$U$6:$U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V50" s="59">
        <f>SUMIFS('业务科室人工时汇总统计表(按人按月取数法)'!$V$6:$V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W50" s="59">
        <f>SUMIFS('业务科室人工时汇总统计表(按人按月取数法)'!$W$6:$W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X50" s="59">
        <f>SUMIFS('业务科室人工时汇总统计表(按人按月取数法)'!$X$6:$X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Y50" s="59">
        <f>SUMIFS('业务科室人工时汇总统计表(按人按月取数法)'!$Y$6:$Y$1048576,'业务科室人工时汇总统计表(按人按月取数法)'!$B$6:$B$1048576,5,'业务科室人工时汇总统计表(按人按月取数法)'!$D$6:$D$1048576,'分配系数计算表_业务科室及项目成本人工时累计数 '!C50)</f>
        <v>0</v>
      </c>
      <c r="Z50" s="61"/>
    </row>
    <row r="51" spans="1:26" ht="20.100000000000001" customHeight="1" x14ac:dyDescent="0.15">
      <c r="A51" s="31">
        <v>2023</v>
      </c>
      <c r="B51" s="31">
        <v>5</v>
      </c>
      <c r="C51" s="35" t="s">
        <v>27</v>
      </c>
      <c r="D51" s="38">
        <f t="shared" ref="D51:D59" si="23">E51/$E$60</f>
        <v>0.21759999999999999</v>
      </c>
      <c r="E51" s="59">
        <f t="shared" si="20"/>
        <v>2132</v>
      </c>
      <c r="F51" s="59">
        <f t="shared" si="21"/>
        <v>0</v>
      </c>
      <c r="G51" s="59">
        <f t="shared" si="22"/>
        <v>0</v>
      </c>
      <c r="H51" s="59">
        <f>SUMIFS('业务科室人工时汇总统计表(按人按月取数法)'!$H$6:$H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I51" s="59">
        <f>SUMIFS('业务科室人工时汇总统计表(按人按月取数法)'!$I$6:$I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J51" s="59">
        <f>SUMIFS('业务科室人工时汇总统计表(按人按月取数法)'!$J$6:$J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K51" s="59">
        <f>SUMIFS('业务科室人工时汇总统计表(按人按月取数法)'!$K$6:$K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L51" s="59">
        <f>SUMIFS('业务科室人工时汇总统计表(按人按月取数法)'!$L$6:$L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M51" s="59">
        <f>SUMIFS('业务科室人工时汇总统计表(按人按月取数法)'!$M$6:$M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N51" s="59">
        <f>SUMIFS('业务科室人工时汇总统计表(按人按月取数法)'!$N$6:$N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O51" s="59">
        <f>SUMIFS('业务科室人工时汇总统计表(按人按月取数法)'!$O$6:$O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P51" s="59">
        <f>SUMIFS('业务科室人工时汇总统计表(按人按月取数法)'!$P$6:$P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Q51" s="59">
        <f>SUMIFS('业务科室人工时汇总统计表(按人按月取数法)'!$Q$6:$Q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R51" s="59">
        <f>SUMIFS('业务科室人工时汇总统计表(按人按月取数法)'!$R$6:$R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S51" s="59">
        <f>SUMIFS('业务科室人工时汇总统计表(按人按月取数法)'!$S$6:$S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T51" s="59">
        <f>SUMIFS('业务科室人工时汇总统计表(按人按月取数法)'!$T$6:$T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U51" s="59">
        <f>SUMIFS('业务科室人工时汇总统计表(按人按月取数法)'!$U$6:$U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V51" s="59">
        <f>SUMIFS('业务科室人工时汇总统计表(按人按月取数法)'!$V$6:$V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W51" s="59">
        <f>SUMIFS('业务科室人工时汇总统计表(按人按月取数法)'!$W$6:$W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X51" s="59">
        <f>SUMIFS('业务科室人工时汇总统计表(按人按月取数法)'!$X$6:$X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Y51" s="59">
        <f>SUMIFS('业务科室人工时汇总统计表(按人按月取数法)'!$Y$6:$Y$1048576,'业务科室人工时汇总统计表(按人按月取数法)'!$B$6:$B$1048576,5,'业务科室人工时汇总统计表(按人按月取数法)'!$D$6:$D$1048576,'分配系数计算表_业务科室及项目成本人工时累计数 '!C51)</f>
        <v>0</v>
      </c>
      <c r="Z51" s="61"/>
    </row>
    <row r="52" spans="1:26" ht="20.100000000000001" customHeight="1" x14ac:dyDescent="0.15">
      <c r="A52" s="31">
        <v>2023</v>
      </c>
      <c r="B52" s="31">
        <v>5</v>
      </c>
      <c r="C52" s="37" t="s">
        <v>59</v>
      </c>
      <c r="D52" s="38">
        <f t="shared" si="23"/>
        <v>7.4999999999999997E-2</v>
      </c>
      <c r="E52" s="59">
        <f t="shared" si="20"/>
        <v>735</v>
      </c>
      <c r="F52" s="59">
        <f t="shared" si="21"/>
        <v>0</v>
      </c>
      <c r="G52" s="59">
        <f t="shared" si="22"/>
        <v>0</v>
      </c>
      <c r="H52" s="59">
        <f>SUMIFS('业务科室人工时汇总统计表(按人按月取数法)'!$H$6:$H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I52" s="59">
        <f>SUMIFS('业务科室人工时汇总统计表(按人按月取数法)'!$I$6:$I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J52" s="59">
        <f>SUMIFS('业务科室人工时汇总统计表(按人按月取数法)'!$J$6:$J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K52" s="59">
        <f>SUMIFS('业务科室人工时汇总统计表(按人按月取数法)'!$K$6:$K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L52" s="59">
        <f>SUMIFS('业务科室人工时汇总统计表(按人按月取数法)'!$L$6:$L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M52" s="59">
        <f>SUMIFS('业务科室人工时汇总统计表(按人按月取数法)'!$M$6:$M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N52" s="59">
        <f>SUMIFS('业务科室人工时汇总统计表(按人按月取数法)'!$N$6:$N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O52" s="59">
        <f>SUMIFS('业务科室人工时汇总统计表(按人按月取数法)'!$O$6:$O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P52" s="59">
        <f>SUMIFS('业务科室人工时汇总统计表(按人按月取数法)'!$P$6:$P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Q52" s="59">
        <f>SUMIFS('业务科室人工时汇总统计表(按人按月取数法)'!$Q$6:$Q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R52" s="59">
        <f>SUMIFS('业务科室人工时汇总统计表(按人按月取数法)'!$R$6:$R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S52" s="59">
        <f>SUMIFS('业务科室人工时汇总统计表(按人按月取数法)'!$S$6:$S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T52" s="59">
        <f>SUMIFS('业务科室人工时汇总统计表(按人按月取数法)'!$T$6:$T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U52" s="59">
        <f>SUMIFS('业务科室人工时汇总统计表(按人按月取数法)'!$U$6:$U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V52" s="59">
        <f>SUMIFS('业务科室人工时汇总统计表(按人按月取数法)'!$V$6:$V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W52" s="59">
        <f>SUMIFS('业务科室人工时汇总统计表(按人按月取数法)'!$W$6:$W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X52" s="59">
        <f>SUMIFS('业务科室人工时汇总统计表(按人按月取数法)'!$X$6:$X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Y52" s="59">
        <f>SUMIFS('业务科室人工时汇总统计表(按人按月取数法)'!$Y$6:$Y$1048576,'业务科室人工时汇总统计表(按人按月取数法)'!$B$6:$B$1048576,5,'业务科室人工时汇总统计表(按人按月取数法)'!$D$6:$D$1048576,'分配系数计算表_业务科室及项目成本人工时累计数 '!C52)</f>
        <v>0</v>
      </c>
      <c r="Z52" s="61"/>
    </row>
    <row r="53" spans="1:26" ht="20.100000000000001" customHeight="1" x14ac:dyDescent="0.15">
      <c r="A53" s="31">
        <v>2023</v>
      </c>
      <c r="B53" s="31">
        <v>5</v>
      </c>
      <c r="C53" s="35" t="s">
        <v>30</v>
      </c>
      <c r="D53" s="38">
        <f t="shared" si="23"/>
        <v>7.4899999999999994E-2</v>
      </c>
      <c r="E53" s="59">
        <f t="shared" si="20"/>
        <v>734</v>
      </c>
      <c r="F53" s="59">
        <f t="shared" si="21"/>
        <v>0</v>
      </c>
      <c r="G53" s="59">
        <f t="shared" si="22"/>
        <v>0</v>
      </c>
      <c r="H53" s="59">
        <f>SUMIFS('业务科室人工时汇总统计表(按人按月取数法)'!$H$6:$H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I53" s="59">
        <f>SUMIFS('业务科室人工时汇总统计表(按人按月取数法)'!$I$6:$I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J53" s="59">
        <f>SUMIFS('业务科室人工时汇总统计表(按人按月取数法)'!$J$6:$J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K53" s="59">
        <f>SUMIFS('业务科室人工时汇总统计表(按人按月取数法)'!$K$6:$K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L53" s="59">
        <f>SUMIFS('业务科室人工时汇总统计表(按人按月取数法)'!$L$6:$L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M53" s="59">
        <f>SUMIFS('业务科室人工时汇总统计表(按人按月取数法)'!$M$6:$M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N53" s="59">
        <f>SUMIFS('业务科室人工时汇总统计表(按人按月取数法)'!$N$6:$N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O53" s="59">
        <f>SUMIFS('业务科室人工时汇总统计表(按人按月取数法)'!$O$6:$O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P53" s="59">
        <f>SUMIFS('业务科室人工时汇总统计表(按人按月取数法)'!$P$6:$P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Q53" s="59">
        <f>SUMIFS('业务科室人工时汇总统计表(按人按月取数法)'!$Q$6:$Q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R53" s="59">
        <f>SUMIFS('业务科室人工时汇总统计表(按人按月取数法)'!$R$6:$R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S53" s="59">
        <f>SUMIFS('业务科室人工时汇总统计表(按人按月取数法)'!$S$6:$S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T53" s="59">
        <f>SUMIFS('业务科室人工时汇总统计表(按人按月取数法)'!$T$6:$T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U53" s="59">
        <f>SUMIFS('业务科室人工时汇总统计表(按人按月取数法)'!$U$6:$U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V53" s="59">
        <f>SUMIFS('业务科室人工时汇总统计表(按人按月取数法)'!$V$6:$V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W53" s="59">
        <f>SUMIFS('业务科室人工时汇总统计表(按人按月取数法)'!$W$6:$W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X53" s="59">
        <f>SUMIFS('业务科室人工时汇总统计表(按人按月取数法)'!$X$6:$X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Y53" s="59">
        <f>SUMIFS('业务科室人工时汇总统计表(按人按月取数法)'!$Y$6:$Y$1048576,'业务科室人工时汇总统计表(按人按月取数法)'!$B$6:$B$1048576,5,'业务科室人工时汇总统计表(按人按月取数法)'!$D$6:$D$1048576,'分配系数计算表_业务科室及项目成本人工时累计数 '!C53)</f>
        <v>0</v>
      </c>
      <c r="Z53" s="61"/>
    </row>
    <row r="54" spans="1:26" ht="20.100000000000001" customHeight="1" x14ac:dyDescent="0.15">
      <c r="A54" s="31">
        <v>2023</v>
      </c>
      <c r="B54" s="31">
        <v>5</v>
      </c>
      <c r="C54" s="35" t="s">
        <v>31</v>
      </c>
      <c r="D54" s="38">
        <f t="shared" si="23"/>
        <v>6.1499999999999999E-2</v>
      </c>
      <c r="E54" s="59">
        <f t="shared" si="20"/>
        <v>603</v>
      </c>
      <c r="F54" s="59">
        <f t="shared" si="21"/>
        <v>0</v>
      </c>
      <c r="G54" s="59">
        <f t="shared" si="22"/>
        <v>0</v>
      </c>
      <c r="H54" s="59">
        <f>SUMIFS('业务科室人工时汇总统计表(按人按月取数法)'!$H$6:$H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I54" s="59">
        <f>SUMIFS('业务科室人工时汇总统计表(按人按月取数法)'!$I$6:$I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J54" s="59">
        <f>SUMIFS('业务科室人工时汇总统计表(按人按月取数法)'!$J$6:$J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K54" s="59">
        <f>SUMIFS('业务科室人工时汇总统计表(按人按月取数法)'!$K$6:$K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L54" s="59">
        <f>SUMIFS('业务科室人工时汇总统计表(按人按月取数法)'!$L$6:$L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M54" s="59">
        <f>SUMIFS('业务科室人工时汇总统计表(按人按月取数法)'!$M$6:$M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N54" s="59">
        <f>SUMIFS('业务科室人工时汇总统计表(按人按月取数法)'!$N$6:$N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O54" s="59">
        <f>SUMIFS('业务科室人工时汇总统计表(按人按月取数法)'!$O$6:$O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P54" s="59">
        <f>SUMIFS('业务科室人工时汇总统计表(按人按月取数法)'!$P$6:$P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Q54" s="59">
        <f>SUMIFS('业务科室人工时汇总统计表(按人按月取数法)'!$Q$6:$Q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R54" s="59">
        <f>SUMIFS('业务科室人工时汇总统计表(按人按月取数法)'!$R$6:$R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S54" s="59">
        <f>SUMIFS('业务科室人工时汇总统计表(按人按月取数法)'!$S$6:$S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T54" s="59">
        <f>SUMIFS('业务科室人工时汇总统计表(按人按月取数法)'!$T$6:$T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U54" s="59">
        <f>SUMIFS('业务科室人工时汇总统计表(按人按月取数法)'!$U$6:$U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V54" s="59">
        <f>SUMIFS('业务科室人工时汇总统计表(按人按月取数法)'!$V$6:$V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W54" s="59">
        <f>SUMIFS('业务科室人工时汇总统计表(按人按月取数法)'!$W$6:$W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X54" s="59">
        <f>SUMIFS('业务科室人工时汇总统计表(按人按月取数法)'!$X$6:$X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Y54" s="59">
        <f>SUMIFS('业务科室人工时汇总统计表(按人按月取数法)'!$Y$6:$Y$1048576,'业务科室人工时汇总统计表(按人按月取数法)'!$B$6:$B$1048576,5,'业务科室人工时汇总统计表(按人按月取数法)'!$D$6:$D$1048576,'分配系数计算表_业务科室及项目成本人工时累计数 '!C54)</f>
        <v>0</v>
      </c>
      <c r="Z54" s="61"/>
    </row>
    <row r="55" spans="1:26" ht="20.100000000000001" customHeight="1" x14ac:dyDescent="0.15">
      <c r="A55" s="31">
        <v>2023</v>
      </c>
      <c r="B55" s="31">
        <v>5</v>
      </c>
      <c r="C55" s="35" t="s">
        <v>32</v>
      </c>
      <c r="D55" s="38">
        <f t="shared" si="23"/>
        <v>7.4700000000000003E-2</v>
      </c>
      <c r="E55" s="59">
        <f t="shared" si="20"/>
        <v>732</v>
      </c>
      <c r="F55" s="59">
        <f t="shared" si="21"/>
        <v>0</v>
      </c>
      <c r="G55" s="59">
        <f t="shared" si="22"/>
        <v>0</v>
      </c>
      <c r="H55" s="59">
        <f>SUMIFS('业务科室人工时汇总统计表(按人按月取数法)'!$H$6:$H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I55" s="59">
        <f>SUMIFS('业务科室人工时汇总统计表(按人按月取数法)'!$I$6:$I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J55" s="59">
        <f>SUMIFS('业务科室人工时汇总统计表(按人按月取数法)'!$J$6:$J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K55" s="59">
        <f>SUMIFS('业务科室人工时汇总统计表(按人按月取数法)'!$K$6:$K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L55" s="59">
        <f>SUMIFS('业务科室人工时汇总统计表(按人按月取数法)'!$L$6:$L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M55" s="59">
        <f>SUMIFS('业务科室人工时汇总统计表(按人按月取数法)'!$M$6:$M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N55" s="59">
        <f>SUMIFS('业务科室人工时汇总统计表(按人按月取数法)'!$N$6:$N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O55" s="59">
        <f>SUMIFS('业务科室人工时汇总统计表(按人按月取数法)'!$O$6:$O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P55" s="59">
        <f>SUMIFS('业务科室人工时汇总统计表(按人按月取数法)'!$P$6:$P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Q55" s="59">
        <f>SUMIFS('业务科室人工时汇总统计表(按人按月取数法)'!$Q$6:$Q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R55" s="59">
        <f>SUMIFS('业务科室人工时汇总统计表(按人按月取数法)'!$R$6:$R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S55" s="59">
        <f>SUMIFS('业务科室人工时汇总统计表(按人按月取数法)'!$S$6:$S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T55" s="59">
        <f>SUMIFS('业务科室人工时汇总统计表(按人按月取数法)'!$T$6:$T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U55" s="59">
        <f>SUMIFS('业务科室人工时汇总统计表(按人按月取数法)'!$U$6:$U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V55" s="59">
        <f>SUMIFS('业务科室人工时汇总统计表(按人按月取数法)'!$V$6:$V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W55" s="59">
        <f>SUMIFS('业务科室人工时汇总统计表(按人按月取数法)'!$W$6:$W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X55" s="59">
        <f>SUMIFS('业务科室人工时汇总统计表(按人按月取数法)'!$X$6:$X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Y55" s="59">
        <f>SUMIFS('业务科室人工时汇总统计表(按人按月取数法)'!$Y$6:$Y$1048576,'业务科室人工时汇总统计表(按人按月取数法)'!$B$6:$B$1048576,5,'业务科室人工时汇总统计表(按人按月取数法)'!$D$6:$D$1048576,'分配系数计算表_业务科室及项目成本人工时累计数 '!C55)</f>
        <v>0</v>
      </c>
      <c r="Z55" s="61"/>
    </row>
    <row r="56" spans="1:26" ht="20.100000000000001" customHeight="1" x14ac:dyDescent="0.15">
      <c r="A56" s="31">
        <v>2023</v>
      </c>
      <c r="B56" s="31">
        <v>5</v>
      </c>
      <c r="C56" s="35" t="s">
        <v>26</v>
      </c>
      <c r="D56" s="38">
        <f t="shared" si="23"/>
        <v>7.1599999999999997E-2</v>
      </c>
      <c r="E56" s="59">
        <f t="shared" si="20"/>
        <v>702</v>
      </c>
      <c r="F56" s="59">
        <f t="shared" si="21"/>
        <v>0</v>
      </c>
      <c r="G56" s="59">
        <f t="shared" si="22"/>
        <v>0</v>
      </c>
      <c r="H56" s="59">
        <f>SUMIFS('业务科室人工时汇总统计表(按人按月取数法)'!$H$6:$H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I56" s="59">
        <f>SUMIFS('业务科室人工时汇总统计表(按人按月取数法)'!$I$6:$I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J56" s="59">
        <f>SUMIFS('业务科室人工时汇总统计表(按人按月取数法)'!$J$6:$J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K56" s="59">
        <f>SUMIFS('业务科室人工时汇总统计表(按人按月取数法)'!$K$6:$K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L56" s="59">
        <f>SUMIFS('业务科室人工时汇总统计表(按人按月取数法)'!$L$6:$L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M56" s="59">
        <f>SUMIFS('业务科室人工时汇总统计表(按人按月取数法)'!$M$6:$M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N56" s="59">
        <f>SUMIFS('业务科室人工时汇总统计表(按人按月取数法)'!$N$6:$N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O56" s="59">
        <f>SUMIFS('业务科室人工时汇总统计表(按人按月取数法)'!$O$6:$O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P56" s="59">
        <f>SUMIFS('业务科室人工时汇总统计表(按人按月取数法)'!$P$6:$P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Q56" s="59">
        <f>SUMIFS('业务科室人工时汇总统计表(按人按月取数法)'!$Q$6:$Q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R56" s="59">
        <f>SUMIFS('业务科室人工时汇总统计表(按人按月取数法)'!$R$6:$R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S56" s="59">
        <f>SUMIFS('业务科室人工时汇总统计表(按人按月取数法)'!$S$6:$S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T56" s="59">
        <f>SUMIFS('业务科室人工时汇总统计表(按人按月取数法)'!$T$6:$T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U56" s="59">
        <f>SUMIFS('业务科室人工时汇总统计表(按人按月取数法)'!$U$6:$U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V56" s="59">
        <f>SUMIFS('业务科室人工时汇总统计表(按人按月取数法)'!$V$6:$V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W56" s="59">
        <f>SUMIFS('业务科室人工时汇总统计表(按人按月取数法)'!$W$6:$W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X56" s="59">
        <f>SUMIFS('业务科室人工时汇总统计表(按人按月取数法)'!$X$6:$X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Y56" s="59">
        <f>SUMIFS('业务科室人工时汇总统计表(按人按月取数法)'!$Y$6:$Y$1048576,'业务科室人工时汇总统计表(按人按月取数法)'!$B$6:$B$1048576,5,'业务科室人工时汇总统计表(按人按月取数法)'!$D$6:$D$1048576,'分配系数计算表_业务科室及项目成本人工时累计数 '!C56)</f>
        <v>0</v>
      </c>
      <c r="Z56" s="61"/>
    </row>
    <row r="57" spans="1:26" ht="20.100000000000001" customHeight="1" x14ac:dyDescent="0.15">
      <c r="A57" s="31">
        <v>2023</v>
      </c>
      <c r="B57" s="31">
        <v>5</v>
      </c>
      <c r="C57" s="35" t="s">
        <v>28</v>
      </c>
      <c r="D57" s="38">
        <f t="shared" si="23"/>
        <v>7.3300000000000004E-2</v>
      </c>
      <c r="E57" s="59">
        <f t="shared" si="20"/>
        <v>718</v>
      </c>
      <c r="F57" s="59">
        <f t="shared" si="21"/>
        <v>0</v>
      </c>
      <c r="G57" s="59">
        <f t="shared" si="22"/>
        <v>0</v>
      </c>
      <c r="H57" s="59">
        <f>SUMIFS('业务科室人工时汇总统计表(按人按月取数法)'!$H$6:$H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I57" s="59">
        <f>SUMIFS('业务科室人工时汇总统计表(按人按月取数法)'!$I$6:$I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J57" s="59">
        <f>SUMIFS('业务科室人工时汇总统计表(按人按月取数法)'!$J$6:$J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K57" s="59">
        <f>SUMIFS('业务科室人工时汇总统计表(按人按月取数法)'!$K$6:$K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L57" s="59">
        <f>SUMIFS('业务科室人工时汇总统计表(按人按月取数法)'!$L$6:$L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M57" s="59">
        <f>SUMIFS('业务科室人工时汇总统计表(按人按月取数法)'!$M$6:$M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N57" s="59">
        <f>SUMIFS('业务科室人工时汇总统计表(按人按月取数法)'!$N$6:$N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O57" s="59">
        <f>SUMIFS('业务科室人工时汇总统计表(按人按月取数法)'!$O$6:$O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P57" s="59">
        <f>SUMIFS('业务科室人工时汇总统计表(按人按月取数法)'!$P$6:$P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Q57" s="59">
        <f>SUMIFS('业务科室人工时汇总统计表(按人按月取数法)'!$Q$6:$Q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R57" s="59">
        <f>SUMIFS('业务科室人工时汇总统计表(按人按月取数法)'!$R$6:$R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S57" s="59">
        <f>SUMIFS('业务科室人工时汇总统计表(按人按月取数法)'!$S$6:$S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T57" s="59">
        <f>SUMIFS('业务科室人工时汇总统计表(按人按月取数法)'!$T$6:$T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U57" s="59">
        <f>SUMIFS('业务科室人工时汇总统计表(按人按月取数法)'!$U$6:$U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V57" s="59">
        <f>SUMIFS('业务科室人工时汇总统计表(按人按月取数法)'!$V$6:$V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W57" s="59">
        <f>SUMIFS('业务科室人工时汇总统计表(按人按月取数法)'!$W$6:$W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X57" s="59">
        <f>SUMIFS('业务科室人工时汇总统计表(按人按月取数法)'!$X$6:$X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Y57" s="59">
        <f>SUMIFS('业务科室人工时汇总统计表(按人按月取数法)'!$Y$6:$Y$1048576,'业务科室人工时汇总统计表(按人按月取数法)'!$B$6:$B$1048576,5,'业务科室人工时汇总统计表(按人按月取数法)'!$D$6:$D$1048576,'分配系数计算表_业务科室及项目成本人工时累计数 '!C57)</f>
        <v>0</v>
      </c>
      <c r="Z57" s="61"/>
    </row>
    <row r="58" spans="1:26" ht="20.100000000000001" customHeight="1" x14ac:dyDescent="0.15">
      <c r="A58" s="31">
        <v>2023</v>
      </c>
      <c r="B58" s="31">
        <v>5</v>
      </c>
      <c r="C58" s="35" t="s">
        <v>51</v>
      </c>
      <c r="D58" s="38">
        <f t="shared" si="23"/>
        <v>7.1099999999999997E-2</v>
      </c>
      <c r="E58" s="59">
        <f t="shared" si="20"/>
        <v>697</v>
      </c>
      <c r="F58" s="59">
        <f t="shared" si="21"/>
        <v>0</v>
      </c>
      <c r="G58" s="59">
        <f t="shared" si="22"/>
        <v>0</v>
      </c>
      <c r="H58" s="59">
        <f>SUMIFS('业务科室人工时汇总统计表(按人按月取数法)'!$H$6:$H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I58" s="59">
        <f>SUMIFS('业务科室人工时汇总统计表(按人按月取数法)'!$I$6:$I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J58" s="59">
        <f>SUMIFS('业务科室人工时汇总统计表(按人按月取数法)'!$J$6:$J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K58" s="59">
        <f>SUMIFS('业务科室人工时汇总统计表(按人按月取数法)'!$K$6:$K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L58" s="59">
        <f>SUMIFS('业务科室人工时汇总统计表(按人按月取数法)'!$L$6:$L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M58" s="59">
        <f>SUMIFS('业务科室人工时汇总统计表(按人按月取数法)'!$M$6:$M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N58" s="59">
        <f>SUMIFS('业务科室人工时汇总统计表(按人按月取数法)'!$N$6:$N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O58" s="59">
        <f>SUMIFS('业务科室人工时汇总统计表(按人按月取数法)'!$O$6:$O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P58" s="59">
        <f>SUMIFS('业务科室人工时汇总统计表(按人按月取数法)'!$P$6:$P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Q58" s="59">
        <f>SUMIFS('业务科室人工时汇总统计表(按人按月取数法)'!$Q$6:$Q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R58" s="59">
        <f>SUMIFS('业务科室人工时汇总统计表(按人按月取数法)'!$R$6:$R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S58" s="59">
        <f>SUMIFS('业务科室人工时汇总统计表(按人按月取数法)'!$S$6:$S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T58" s="59">
        <f>SUMIFS('业务科室人工时汇总统计表(按人按月取数法)'!$T$6:$T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U58" s="59">
        <f>SUMIFS('业务科室人工时汇总统计表(按人按月取数法)'!$U$6:$U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V58" s="59">
        <f>SUMIFS('业务科室人工时汇总统计表(按人按月取数法)'!$V$6:$V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W58" s="59">
        <f>SUMIFS('业务科室人工时汇总统计表(按人按月取数法)'!$W$6:$W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X58" s="59">
        <f>SUMIFS('业务科室人工时汇总统计表(按人按月取数法)'!$X$6:$X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Y58" s="59">
        <f>SUMIFS('业务科室人工时汇总统计表(按人按月取数法)'!$Y$6:$Y$1048576,'业务科室人工时汇总统计表(按人按月取数法)'!$B$6:$B$1048576,5,'业务科室人工时汇总统计表(按人按月取数法)'!$D$6:$D$1048576,'分配系数计算表_业务科室及项目成本人工时累计数 '!C58)</f>
        <v>0</v>
      </c>
      <c r="Z58" s="61"/>
    </row>
    <row r="59" spans="1:26" ht="20.100000000000001" customHeight="1" x14ac:dyDescent="0.15">
      <c r="A59" s="31">
        <v>2023</v>
      </c>
      <c r="B59" s="31">
        <v>5</v>
      </c>
      <c r="C59" s="35" t="s">
        <v>52</v>
      </c>
      <c r="D59" s="38">
        <f t="shared" si="23"/>
        <v>7.5200000000000003E-2</v>
      </c>
      <c r="E59" s="59">
        <f t="shared" si="20"/>
        <v>737</v>
      </c>
      <c r="F59" s="59">
        <f t="shared" si="21"/>
        <v>0</v>
      </c>
      <c r="G59" s="59">
        <f t="shared" si="22"/>
        <v>0</v>
      </c>
      <c r="H59" s="59">
        <f>SUMIFS('业务科室人工时汇总统计表(按人按月取数法)'!$H$6:$H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I59" s="59">
        <f>SUMIFS('业务科室人工时汇总统计表(按人按月取数法)'!$I$6:$I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J59" s="59">
        <f>SUMIFS('业务科室人工时汇总统计表(按人按月取数法)'!$J$6:$J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K59" s="59">
        <f>SUMIFS('业务科室人工时汇总统计表(按人按月取数法)'!$K$6:$K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L59" s="59">
        <f>SUMIFS('业务科室人工时汇总统计表(按人按月取数法)'!$L$6:$L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M59" s="59">
        <f>SUMIFS('业务科室人工时汇总统计表(按人按月取数法)'!$M$6:$M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N59" s="59">
        <f>SUMIFS('业务科室人工时汇总统计表(按人按月取数法)'!$N$6:$N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O59" s="59">
        <f>SUMIFS('业务科室人工时汇总统计表(按人按月取数法)'!$O$6:$O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P59" s="59">
        <f>SUMIFS('业务科室人工时汇总统计表(按人按月取数法)'!$P$6:$P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Q59" s="59">
        <f>SUMIFS('业务科室人工时汇总统计表(按人按月取数法)'!$Q$6:$Q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R59" s="59">
        <f>SUMIFS('业务科室人工时汇总统计表(按人按月取数法)'!$R$6:$R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S59" s="59">
        <f>SUMIFS('业务科室人工时汇总统计表(按人按月取数法)'!$S$6:$S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T59" s="59">
        <f>SUMIFS('业务科室人工时汇总统计表(按人按月取数法)'!$T$6:$T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U59" s="59">
        <f>SUMIFS('业务科室人工时汇总统计表(按人按月取数法)'!$U$6:$U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V59" s="59">
        <f>SUMIFS('业务科室人工时汇总统计表(按人按月取数法)'!$V$6:$V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W59" s="59">
        <f>SUMIFS('业务科室人工时汇总统计表(按人按月取数法)'!$W$6:$W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X59" s="59">
        <f>SUMIFS('业务科室人工时汇总统计表(按人按月取数法)'!$X$6:$X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Y59" s="59">
        <f>SUMIFS('业务科室人工时汇总统计表(按人按月取数法)'!$Y$6:$Y$1048576,'业务科室人工时汇总统计表(按人按月取数法)'!$B$6:$B$1048576,5,'业务科室人工时汇总统计表(按人按月取数法)'!$D$6:$D$1048576,'分配系数计算表_业务科室及项目成本人工时累计数 '!C59)</f>
        <v>0</v>
      </c>
      <c r="Z59" s="61"/>
    </row>
    <row r="60" spans="1:26" ht="20.100000000000001" customHeight="1" x14ac:dyDescent="0.15">
      <c r="A60" s="31">
        <v>2023</v>
      </c>
      <c r="B60" s="31">
        <v>5</v>
      </c>
      <c r="C60" s="56" t="s">
        <v>152</v>
      </c>
      <c r="D60" s="39">
        <f>SUM(D50:D59)</f>
        <v>1</v>
      </c>
      <c r="E60" s="59">
        <f>SUM(E50:E59)</f>
        <v>9798</v>
      </c>
      <c r="F60" s="59">
        <f t="shared" ref="F60:Y60" si="24">SUM(F50:F59)</f>
        <v>0</v>
      </c>
      <c r="G60" s="59">
        <f t="shared" si="24"/>
        <v>0</v>
      </c>
      <c r="H60" s="59">
        <f t="shared" si="24"/>
        <v>0</v>
      </c>
      <c r="I60" s="59">
        <f t="shared" si="24"/>
        <v>0</v>
      </c>
      <c r="J60" s="59">
        <f t="shared" si="24"/>
        <v>0</v>
      </c>
      <c r="K60" s="59">
        <f t="shared" si="24"/>
        <v>0</v>
      </c>
      <c r="L60" s="59">
        <f t="shared" si="24"/>
        <v>0</v>
      </c>
      <c r="M60" s="59">
        <f t="shared" si="24"/>
        <v>0</v>
      </c>
      <c r="N60" s="59">
        <f t="shared" si="24"/>
        <v>0</v>
      </c>
      <c r="O60" s="59">
        <f t="shared" si="24"/>
        <v>0</v>
      </c>
      <c r="P60" s="59">
        <f>SUM(P50:P59)</f>
        <v>0</v>
      </c>
      <c r="Q60" s="59">
        <f t="shared" si="24"/>
        <v>0</v>
      </c>
      <c r="R60" s="59">
        <f t="shared" si="24"/>
        <v>0</v>
      </c>
      <c r="S60" s="59">
        <f t="shared" si="24"/>
        <v>0</v>
      </c>
      <c r="T60" s="59">
        <f t="shared" si="24"/>
        <v>0</v>
      </c>
      <c r="U60" s="59">
        <f t="shared" si="24"/>
        <v>0</v>
      </c>
      <c r="V60" s="59">
        <f t="shared" si="24"/>
        <v>0</v>
      </c>
      <c r="W60" s="59">
        <f t="shared" si="24"/>
        <v>0</v>
      </c>
      <c r="X60" s="59">
        <f t="shared" si="24"/>
        <v>0</v>
      </c>
      <c r="Y60" s="59">
        <f t="shared" si="24"/>
        <v>0</v>
      </c>
      <c r="Z60" s="35"/>
    </row>
    <row r="61" spans="1:26" ht="20.100000000000001" customHeight="1" x14ac:dyDescent="0.15">
      <c r="A61" s="31">
        <v>2023</v>
      </c>
      <c r="B61" s="31">
        <v>6</v>
      </c>
      <c r="C61" s="35" t="s">
        <v>25</v>
      </c>
      <c r="D61" s="38">
        <f>E61/$E$71</f>
        <v>0.2049</v>
      </c>
      <c r="E61" s="59">
        <f t="shared" ref="E61:E70" si="25">E50+F61</f>
        <v>2008</v>
      </c>
      <c r="F61" s="59">
        <f t="shared" ref="F61:F70" si="26">SUM(H61:Y61)</f>
        <v>0</v>
      </c>
      <c r="G61" s="59">
        <f t="shared" ref="G61:G70" si="27">SUM(H61:N61)</f>
        <v>0</v>
      </c>
      <c r="H61" s="59">
        <f>SUMIFS('业务科室人工时汇总统计表(按人按月取数法)'!$H$6:$H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I61" s="59">
        <f>SUMIFS('业务科室人工时汇总统计表(按人按月取数法)'!$I$6:$I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J61" s="59">
        <f>SUMIFS('业务科室人工时汇总统计表(按人按月取数法)'!$J$6:$J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K61" s="59">
        <f>SUMIFS('业务科室人工时汇总统计表(按人按月取数法)'!$K$6:$K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L61" s="59">
        <f>SUMIFS('业务科室人工时汇总统计表(按人按月取数法)'!$L$6:$L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M61" s="59">
        <f>SUMIFS('业务科室人工时汇总统计表(按人按月取数法)'!$M$6:$M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N61" s="59">
        <f>SUMIFS('业务科室人工时汇总统计表(按人按月取数法)'!$N$6:$N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O61" s="59">
        <f>SUMIFS('业务科室人工时汇总统计表(按人按月取数法)'!$O$6:$O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P61" s="59">
        <f>SUMIFS('业务科室人工时汇总统计表(按人按月取数法)'!$P$6:$P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Q61" s="59">
        <f>SUMIFS('业务科室人工时汇总统计表(按人按月取数法)'!$Q$6:$Q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R61" s="59">
        <f>SUMIFS('业务科室人工时汇总统计表(按人按月取数法)'!$R$6:$R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S61" s="59">
        <f>SUMIFS('业务科室人工时汇总统计表(按人按月取数法)'!$S$6:$S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T61" s="59">
        <f>SUMIFS('业务科室人工时汇总统计表(按人按月取数法)'!$T$6:$T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U61" s="59">
        <f>SUMIFS('业务科室人工时汇总统计表(按人按月取数法)'!$U$6:$U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V61" s="59">
        <f>SUMIFS('业务科室人工时汇总统计表(按人按月取数法)'!$V$6:$V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W61" s="59">
        <f>SUMIFS('业务科室人工时汇总统计表(按人按月取数法)'!$W$6:$W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X61" s="59">
        <f>SUMIFS('业务科室人工时汇总统计表(按人按月取数法)'!$X$6:$X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Y61" s="59">
        <f>SUMIFS('业务科室人工时汇总统计表(按人按月取数法)'!$Y$6:$Y$1048576,'业务科室人工时汇总统计表(按人按月取数法)'!$B$6:$B$1048576,6,'业务科室人工时汇总统计表(按人按月取数法)'!$D$6:$D$1048576,'分配系数计算表_业务科室及项目成本人工时累计数 '!C61)</f>
        <v>0</v>
      </c>
      <c r="Z61" s="61"/>
    </row>
    <row r="62" spans="1:26" ht="20.100000000000001" customHeight="1" x14ac:dyDescent="0.15">
      <c r="A62" s="31">
        <v>2023</v>
      </c>
      <c r="B62" s="31">
        <v>6</v>
      </c>
      <c r="C62" s="35" t="s">
        <v>27</v>
      </c>
      <c r="D62" s="38">
        <f t="shared" ref="D62:D70" si="28">E62/$E$71</f>
        <v>0.21759999999999999</v>
      </c>
      <c r="E62" s="59">
        <f t="shared" si="25"/>
        <v>2132</v>
      </c>
      <c r="F62" s="59">
        <f t="shared" si="26"/>
        <v>0</v>
      </c>
      <c r="G62" s="59">
        <f t="shared" si="27"/>
        <v>0</v>
      </c>
      <c r="H62" s="59">
        <f>SUMIFS('业务科室人工时汇总统计表(按人按月取数法)'!$H$6:$H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I62" s="59">
        <f>SUMIFS('业务科室人工时汇总统计表(按人按月取数法)'!$I$6:$I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J62" s="59">
        <f>SUMIFS('业务科室人工时汇总统计表(按人按月取数法)'!$J$6:$J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K62" s="59">
        <f>SUMIFS('业务科室人工时汇总统计表(按人按月取数法)'!$K$6:$K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L62" s="59">
        <f>SUMIFS('业务科室人工时汇总统计表(按人按月取数法)'!$L$6:$L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M62" s="59">
        <f>SUMIFS('业务科室人工时汇总统计表(按人按月取数法)'!$M$6:$M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N62" s="59">
        <f>SUMIFS('业务科室人工时汇总统计表(按人按月取数法)'!$N$6:$N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O62" s="59">
        <f>SUMIFS('业务科室人工时汇总统计表(按人按月取数法)'!$O$6:$O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P62" s="59">
        <f>SUMIFS('业务科室人工时汇总统计表(按人按月取数法)'!$P$6:$P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Q62" s="59">
        <f>SUMIFS('业务科室人工时汇总统计表(按人按月取数法)'!$Q$6:$Q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R62" s="59">
        <f>SUMIFS('业务科室人工时汇总统计表(按人按月取数法)'!$R$6:$R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S62" s="59">
        <f>SUMIFS('业务科室人工时汇总统计表(按人按月取数法)'!$S$6:$S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T62" s="59">
        <f>SUMIFS('业务科室人工时汇总统计表(按人按月取数法)'!$T$6:$T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U62" s="59">
        <f>SUMIFS('业务科室人工时汇总统计表(按人按月取数法)'!$U$6:$U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V62" s="59">
        <f>SUMIFS('业务科室人工时汇总统计表(按人按月取数法)'!$V$6:$V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W62" s="59">
        <f>SUMIFS('业务科室人工时汇总统计表(按人按月取数法)'!$W$6:$W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X62" s="59">
        <f>SUMIFS('业务科室人工时汇总统计表(按人按月取数法)'!$X$6:$X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Y62" s="59">
        <f>SUMIFS('业务科室人工时汇总统计表(按人按月取数法)'!$Y$6:$Y$1048576,'业务科室人工时汇总统计表(按人按月取数法)'!$B$6:$B$1048576,6,'业务科室人工时汇总统计表(按人按月取数法)'!$D$6:$D$1048576,'分配系数计算表_业务科室及项目成本人工时累计数 '!C62)</f>
        <v>0</v>
      </c>
      <c r="Z62" s="61"/>
    </row>
    <row r="63" spans="1:26" ht="20.100000000000001" customHeight="1" x14ac:dyDescent="0.15">
      <c r="A63" s="31">
        <v>2023</v>
      </c>
      <c r="B63" s="31">
        <v>6</v>
      </c>
      <c r="C63" s="37" t="s">
        <v>59</v>
      </c>
      <c r="D63" s="38">
        <f t="shared" si="28"/>
        <v>7.4999999999999997E-2</v>
      </c>
      <c r="E63" s="59">
        <f t="shared" si="25"/>
        <v>735</v>
      </c>
      <c r="F63" s="59">
        <f t="shared" si="26"/>
        <v>0</v>
      </c>
      <c r="G63" s="59">
        <f t="shared" si="27"/>
        <v>0</v>
      </c>
      <c r="H63" s="59">
        <f>SUMIFS('业务科室人工时汇总统计表(按人按月取数法)'!$H$6:$H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I63" s="59">
        <f>SUMIFS('业务科室人工时汇总统计表(按人按月取数法)'!$I$6:$I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J63" s="59">
        <f>SUMIFS('业务科室人工时汇总统计表(按人按月取数法)'!$J$6:$J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K63" s="59">
        <f>SUMIFS('业务科室人工时汇总统计表(按人按月取数法)'!$K$6:$K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L63" s="59">
        <f>SUMIFS('业务科室人工时汇总统计表(按人按月取数法)'!$L$6:$L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M63" s="59">
        <f>SUMIFS('业务科室人工时汇总统计表(按人按月取数法)'!$M$6:$M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N63" s="59">
        <f>SUMIFS('业务科室人工时汇总统计表(按人按月取数法)'!$N$6:$N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O63" s="59">
        <f>SUMIFS('业务科室人工时汇总统计表(按人按月取数法)'!$O$6:$O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P63" s="59">
        <f>SUMIFS('业务科室人工时汇总统计表(按人按月取数法)'!$P$6:$P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Q63" s="59">
        <f>SUMIFS('业务科室人工时汇总统计表(按人按月取数法)'!$Q$6:$Q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R63" s="59">
        <f>SUMIFS('业务科室人工时汇总统计表(按人按月取数法)'!$R$6:$R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S63" s="59">
        <f>SUMIFS('业务科室人工时汇总统计表(按人按月取数法)'!$S$6:$S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T63" s="59">
        <f>SUMIFS('业务科室人工时汇总统计表(按人按月取数法)'!$T$6:$T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U63" s="59">
        <f>SUMIFS('业务科室人工时汇总统计表(按人按月取数法)'!$U$6:$U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V63" s="59">
        <f>SUMIFS('业务科室人工时汇总统计表(按人按月取数法)'!$V$6:$V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W63" s="59">
        <f>SUMIFS('业务科室人工时汇总统计表(按人按月取数法)'!$W$6:$W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X63" s="59">
        <f>SUMIFS('业务科室人工时汇总统计表(按人按月取数法)'!$X$6:$X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Y63" s="59">
        <f>SUMIFS('业务科室人工时汇总统计表(按人按月取数法)'!$Y$6:$Y$1048576,'业务科室人工时汇总统计表(按人按月取数法)'!$B$6:$B$1048576,6,'业务科室人工时汇总统计表(按人按月取数法)'!$D$6:$D$1048576,'分配系数计算表_业务科室及项目成本人工时累计数 '!C63)</f>
        <v>0</v>
      </c>
      <c r="Z63" s="61"/>
    </row>
    <row r="64" spans="1:26" ht="20.100000000000001" customHeight="1" x14ac:dyDescent="0.15">
      <c r="A64" s="31">
        <v>2023</v>
      </c>
      <c r="B64" s="31">
        <v>6</v>
      </c>
      <c r="C64" s="35" t="s">
        <v>30</v>
      </c>
      <c r="D64" s="38">
        <f t="shared" si="28"/>
        <v>7.4899999999999994E-2</v>
      </c>
      <c r="E64" s="59">
        <f t="shared" si="25"/>
        <v>734</v>
      </c>
      <c r="F64" s="59">
        <f t="shared" si="26"/>
        <v>0</v>
      </c>
      <c r="G64" s="59">
        <f t="shared" si="27"/>
        <v>0</v>
      </c>
      <c r="H64" s="59">
        <f>SUMIFS('业务科室人工时汇总统计表(按人按月取数法)'!$H$6:$H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I64" s="59">
        <f>SUMIFS('业务科室人工时汇总统计表(按人按月取数法)'!$I$6:$I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J64" s="59">
        <f>SUMIFS('业务科室人工时汇总统计表(按人按月取数法)'!$J$6:$J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K64" s="59">
        <f>SUMIFS('业务科室人工时汇总统计表(按人按月取数法)'!$K$6:$K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L64" s="59">
        <f>SUMIFS('业务科室人工时汇总统计表(按人按月取数法)'!$L$6:$L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M64" s="59">
        <f>SUMIFS('业务科室人工时汇总统计表(按人按月取数法)'!$M$6:$M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N64" s="59">
        <f>SUMIFS('业务科室人工时汇总统计表(按人按月取数法)'!$N$6:$N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O64" s="59">
        <f>SUMIFS('业务科室人工时汇总统计表(按人按月取数法)'!$O$6:$O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P64" s="59">
        <f>SUMIFS('业务科室人工时汇总统计表(按人按月取数法)'!$P$6:$P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Q64" s="59">
        <f>SUMIFS('业务科室人工时汇总统计表(按人按月取数法)'!$Q$6:$Q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R64" s="59">
        <f>SUMIFS('业务科室人工时汇总统计表(按人按月取数法)'!$R$6:$R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S64" s="59">
        <f>SUMIFS('业务科室人工时汇总统计表(按人按月取数法)'!$S$6:$S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T64" s="59">
        <f>SUMIFS('业务科室人工时汇总统计表(按人按月取数法)'!$T$6:$T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U64" s="59">
        <f>SUMIFS('业务科室人工时汇总统计表(按人按月取数法)'!$U$6:$U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V64" s="59">
        <f>SUMIFS('业务科室人工时汇总统计表(按人按月取数法)'!$V$6:$V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W64" s="59">
        <f>SUMIFS('业务科室人工时汇总统计表(按人按月取数法)'!$W$6:$W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X64" s="59">
        <f>SUMIFS('业务科室人工时汇总统计表(按人按月取数法)'!$X$6:$X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Y64" s="59">
        <f>SUMIFS('业务科室人工时汇总统计表(按人按月取数法)'!$Y$6:$Y$1048576,'业务科室人工时汇总统计表(按人按月取数法)'!$B$6:$B$1048576,6,'业务科室人工时汇总统计表(按人按月取数法)'!$D$6:$D$1048576,'分配系数计算表_业务科室及项目成本人工时累计数 '!C64)</f>
        <v>0</v>
      </c>
      <c r="Z64" s="61"/>
    </row>
    <row r="65" spans="1:26" ht="20.100000000000001" customHeight="1" x14ac:dyDescent="0.15">
      <c r="A65" s="31">
        <v>2023</v>
      </c>
      <c r="B65" s="31">
        <v>6</v>
      </c>
      <c r="C65" s="35" t="s">
        <v>31</v>
      </c>
      <c r="D65" s="38">
        <f t="shared" si="28"/>
        <v>6.1499999999999999E-2</v>
      </c>
      <c r="E65" s="59">
        <f t="shared" si="25"/>
        <v>603</v>
      </c>
      <c r="F65" s="59">
        <f t="shared" si="26"/>
        <v>0</v>
      </c>
      <c r="G65" s="59">
        <f t="shared" si="27"/>
        <v>0</v>
      </c>
      <c r="H65" s="59">
        <f>SUMIFS('业务科室人工时汇总统计表(按人按月取数法)'!$H$6:$H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I65" s="59">
        <f>SUMIFS('业务科室人工时汇总统计表(按人按月取数法)'!$I$6:$I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J65" s="59">
        <f>SUMIFS('业务科室人工时汇总统计表(按人按月取数法)'!$J$6:$J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K65" s="59">
        <f>SUMIFS('业务科室人工时汇总统计表(按人按月取数法)'!$K$6:$K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L65" s="59">
        <f>SUMIFS('业务科室人工时汇总统计表(按人按月取数法)'!$L$6:$L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M65" s="59">
        <f>SUMIFS('业务科室人工时汇总统计表(按人按月取数法)'!$M$6:$M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N65" s="59">
        <f>SUMIFS('业务科室人工时汇总统计表(按人按月取数法)'!$N$6:$N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O65" s="59">
        <f>SUMIFS('业务科室人工时汇总统计表(按人按月取数法)'!$O$6:$O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P65" s="59">
        <f>SUMIFS('业务科室人工时汇总统计表(按人按月取数法)'!$P$6:$P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Q65" s="59">
        <f>SUMIFS('业务科室人工时汇总统计表(按人按月取数法)'!$Q$6:$Q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R65" s="59">
        <f>SUMIFS('业务科室人工时汇总统计表(按人按月取数法)'!$R$6:$R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S65" s="59">
        <f>SUMIFS('业务科室人工时汇总统计表(按人按月取数法)'!$S$6:$S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T65" s="59">
        <f>SUMIFS('业务科室人工时汇总统计表(按人按月取数法)'!$T$6:$T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U65" s="59">
        <f>SUMIFS('业务科室人工时汇总统计表(按人按月取数法)'!$U$6:$U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V65" s="59">
        <f>SUMIFS('业务科室人工时汇总统计表(按人按月取数法)'!$V$6:$V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W65" s="59">
        <f>SUMIFS('业务科室人工时汇总统计表(按人按月取数法)'!$W$6:$W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X65" s="59">
        <f>SUMIFS('业务科室人工时汇总统计表(按人按月取数法)'!$X$6:$X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Y65" s="59">
        <f>SUMIFS('业务科室人工时汇总统计表(按人按月取数法)'!$Y$6:$Y$1048576,'业务科室人工时汇总统计表(按人按月取数法)'!$B$6:$B$1048576,6,'业务科室人工时汇总统计表(按人按月取数法)'!$D$6:$D$1048576,'分配系数计算表_业务科室及项目成本人工时累计数 '!C65)</f>
        <v>0</v>
      </c>
      <c r="Z65" s="61"/>
    </row>
    <row r="66" spans="1:26" ht="20.100000000000001" customHeight="1" x14ac:dyDescent="0.15">
      <c r="A66" s="31">
        <v>2023</v>
      </c>
      <c r="B66" s="31">
        <v>6</v>
      </c>
      <c r="C66" s="35" t="s">
        <v>32</v>
      </c>
      <c r="D66" s="38">
        <f t="shared" si="28"/>
        <v>7.4700000000000003E-2</v>
      </c>
      <c r="E66" s="59">
        <f t="shared" si="25"/>
        <v>732</v>
      </c>
      <c r="F66" s="59">
        <f t="shared" si="26"/>
        <v>0</v>
      </c>
      <c r="G66" s="59">
        <f t="shared" si="27"/>
        <v>0</v>
      </c>
      <c r="H66" s="59">
        <f>SUMIFS('业务科室人工时汇总统计表(按人按月取数法)'!$H$6:$H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I66" s="59">
        <f>SUMIFS('业务科室人工时汇总统计表(按人按月取数法)'!$I$6:$I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J66" s="59">
        <f>SUMIFS('业务科室人工时汇总统计表(按人按月取数法)'!$J$6:$J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K66" s="59">
        <f>SUMIFS('业务科室人工时汇总统计表(按人按月取数法)'!$K$6:$K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L66" s="59">
        <f>SUMIFS('业务科室人工时汇总统计表(按人按月取数法)'!$L$6:$L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M66" s="59">
        <f>SUMIFS('业务科室人工时汇总统计表(按人按月取数法)'!$M$6:$M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N66" s="59">
        <f>SUMIFS('业务科室人工时汇总统计表(按人按月取数法)'!$N$6:$N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O66" s="59">
        <f>SUMIFS('业务科室人工时汇总统计表(按人按月取数法)'!$O$6:$O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P66" s="59">
        <f>SUMIFS('业务科室人工时汇总统计表(按人按月取数法)'!$P$6:$P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Q66" s="59">
        <f>SUMIFS('业务科室人工时汇总统计表(按人按月取数法)'!$Q$6:$Q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R66" s="59">
        <f>SUMIFS('业务科室人工时汇总统计表(按人按月取数法)'!$R$6:$R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S66" s="59">
        <f>SUMIFS('业务科室人工时汇总统计表(按人按月取数法)'!$S$6:$S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T66" s="59">
        <f>SUMIFS('业务科室人工时汇总统计表(按人按月取数法)'!$T$6:$T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U66" s="59">
        <f>SUMIFS('业务科室人工时汇总统计表(按人按月取数法)'!$U$6:$U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V66" s="59">
        <f>SUMIFS('业务科室人工时汇总统计表(按人按月取数法)'!$V$6:$V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W66" s="59">
        <f>SUMIFS('业务科室人工时汇总统计表(按人按月取数法)'!$W$6:$W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X66" s="59">
        <f>SUMIFS('业务科室人工时汇总统计表(按人按月取数法)'!$X$6:$X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Y66" s="59">
        <f>SUMIFS('业务科室人工时汇总统计表(按人按月取数法)'!$Y$6:$Y$1048576,'业务科室人工时汇总统计表(按人按月取数法)'!$B$6:$B$1048576,6,'业务科室人工时汇总统计表(按人按月取数法)'!$D$6:$D$1048576,'分配系数计算表_业务科室及项目成本人工时累计数 '!C66)</f>
        <v>0</v>
      </c>
      <c r="Z66" s="61"/>
    </row>
    <row r="67" spans="1:26" ht="20.100000000000001" customHeight="1" x14ac:dyDescent="0.15">
      <c r="A67" s="31">
        <v>2023</v>
      </c>
      <c r="B67" s="31">
        <v>6</v>
      </c>
      <c r="C67" s="35" t="s">
        <v>26</v>
      </c>
      <c r="D67" s="38">
        <f t="shared" si="28"/>
        <v>7.1599999999999997E-2</v>
      </c>
      <c r="E67" s="59">
        <f t="shared" si="25"/>
        <v>702</v>
      </c>
      <c r="F67" s="59">
        <f t="shared" si="26"/>
        <v>0</v>
      </c>
      <c r="G67" s="59">
        <f t="shared" si="27"/>
        <v>0</v>
      </c>
      <c r="H67" s="59">
        <f>SUMIFS('业务科室人工时汇总统计表(按人按月取数法)'!$H$6:$H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I67" s="59">
        <f>SUMIFS('业务科室人工时汇总统计表(按人按月取数法)'!$I$6:$I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J67" s="59">
        <f>SUMIFS('业务科室人工时汇总统计表(按人按月取数法)'!$J$6:$J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K67" s="59">
        <f>SUMIFS('业务科室人工时汇总统计表(按人按月取数法)'!$K$6:$K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L67" s="59">
        <f>SUMIFS('业务科室人工时汇总统计表(按人按月取数法)'!$L$6:$L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M67" s="59">
        <f>SUMIFS('业务科室人工时汇总统计表(按人按月取数法)'!$M$6:$M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N67" s="59">
        <f>SUMIFS('业务科室人工时汇总统计表(按人按月取数法)'!$N$6:$N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O67" s="59">
        <f>SUMIFS('业务科室人工时汇总统计表(按人按月取数法)'!$O$6:$O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P67" s="59">
        <f>SUMIFS('业务科室人工时汇总统计表(按人按月取数法)'!$P$6:$P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Q67" s="59">
        <f>SUMIFS('业务科室人工时汇总统计表(按人按月取数法)'!$Q$6:$Q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R67" s="59">
        <f>SUMIFS('业务科室人工时汇总统计表(按人按月取数法)'!$R$6:$R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S67" s="59">
        <f>SUMIFS('业务科室人工时汇总统计表(按人按月取数法)'!$S$6:$S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T67" s="59">
        <f>SUMIFS('业务科室人工时汇总统计表(按人按月取数法)'!$T$6:$T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U67" s="59">
        <f>SUMIFS('业务科室人工时汇总统计表(按人按月取数法)'!$U$6:$U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V67" s="59">
        <f>SUMIFS('业务科室人工时汇总统计表(按人按月取数法)'!$V$6:$V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W67" s="59">
        <f>SUMIFS('业务科室人工时汇总统计表(按人按月取数法)'!$W$6:$W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X67" s="59">
        <f>SUMIFS('业务科室人工时汇总统计表(按人按月取数法)'!$X$6:$X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Y67" s="59">
        <f>SUMIFS('业务科室人工时汇总统计表(按人按月取数法)'!$Y$6:$Y$1048576,'业务科室人工时汇总统计表(按人按月取数法)'!$B$6:$B$1048576,6,'业务科室人工时汇总统计表(按人按月取数法)'!$D$6:$D$1048576,'分配系数计算表_业务科室及项目成本人工时累计数 '!C67)</f>
        <v>0</v>
      </c>
      <c r="Z67" s="61"/>
    </row>
    <row r="68" spans="1:26" ht="20.100000000000001" customHeight="1" x14ac:dyDescent="0.15">
      <c r="A68" s="31">
        <v>2023</v>
      </c>
      <c r="B68" s="31">
        <v>6</v>
      </c>
      <c r="C68" s="35" t="s">
        <v>28</v>
      </c>
      <c r="D68" s="38">
        <f t="shared" si="28"/>
        <v>7.3300000000000004E-2</v>
      </c>
      <c r="E68" s="59">
        <f t="shared" si="25"/>
        <v>718</v>
      </c>
      <c r="F68" s="59">
        <f t="shared" si="26"/>
        <v>0</v>
      </c>
      <c r="G68" s="59">
        <f t="shared" si="27"/>
        <v>0</v>
      </c>
      <c r="H68" s="59">
        <f>SUMIFS('业务科室人工时汇总统计表(按人按月取数法)'!$H$6:$H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I68" s="59">
        <f>SUMIFS('业务科室人工时汇总统计表(按人按月取数法)'!$I$6:$I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J68" s="59">
        <f>SUMIFS('业务科室人工时汇总统计表(按人按月取数法)'!$J$6:$J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K68" s="59">
        <f>SUMIFS('业务科室人工时汇总统计表(按人按月取数法)'!$K$6:$K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L68" s="59">
        <f>SUMIFS('业务科室人工时汇总统计表(按人按月取数法)'!$L$6:$L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M68" s="59">
        <f>SUMIFS('业务科室人工时汇总统计表(按人按月取数法)'!$M$6:$M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N68" s="59">
        <f>SUMIFS('业务科室人工时汇总统计表(按人按月取数法)'!$N$6:$N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O68" s="59">
        <f>SUMIFS('业务科室人工时汇总统计表(按人按月取数法)'!$O$6:$O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P68" s="59">
        <f>SUMIFS('业务科室人工时汇总统计表(按人按月取数法)'!$P$6:$P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Q68" s="59">
        <f>SUMIFS('业务科室人工时汇总统计表(按人按月取数法)'!$Q$6:$Q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R68" s="59">
        <f>SUMIFS('业务科室人工时汇总统计表(按人按月取数法)'!$R$6:$R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S68" s="59">
        <f>SUMIFS('业务科室人工时汇总统计表(按人按月取数法)'!$S$6:$S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T68" s="59">
        <f>SUMIFS('业务科室人工时汇总统计表(按人按月取数法)'!$T$6:$T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U68" s="59">
        <f>SUMIFS('业务科室人工时汇总统计表(按人按月取数法)'!$U$6:$U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V68" s="59">
        <f>SUMIFS('业务科室人工时汇总统计表(按人按月取数法)'!$V$6:$V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W68" s="59">
        <f>SUMIFS('业务科室人工时汇总统计表(按人按月取数法)'!$W$6:$W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X68" s="59">
        <f>SUMIFS('业务科室人工时汇总统计表(按人按月取数法)'!$X$6:$X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Y68" s="59">
        <f>SUMIFS('业务科室人工时汇总统计表(按人按月取数法)'!$Y$6:$Y$1048576,'业务科室人工时汇总统计表(按人按月取数法)'!$B$6:$B$1048576,6,'业务科室人工时汇总统计表(按人按月取数法)'!$D$6:$D$1048576,'分配系数计算表_业务科室及项目成本人工时累计数 '!C68)</f>
        <v>0</v>
      </c>
      <c r="Z68" s="61"/>
    </row>
    <row r="69" spans="1:26" ht="20.100000000000001" customHeight="1" x14ac:dyDescent="0.15">
      <c r="A69" s="31">
        <v>2023</v>
      </c>
      <c r="B69" s="31">
        <v>6</v>
      </c>
      <c r="C69" s="35" t="s">
        <v>51</v>
      </c>
      <c r="D69" s="38">
        <f t="shared" si="28"/>
        <v>7.1099999999999997E-2</v>
      </c>
      <c r="E69" s="59">
        <f t="shared" si="25"/>
        <v>697</v>
      </c>
      <c r="F69" s="59">
        <f t="shared" si="26"/>
        <v>0</v>
      </c>
      <c r="G69" s="59">
        <f t="shared" si="27"/>
        <v>0</v>
      </c>
      <c r="H69" s="59">
        <f>SUMIFS('业务科室人工时汇总统计表(按人按月取数法)'!$H$6:$H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I69" s="59">
        <f>SUMIFS('业务科室人工时汇总统计表(按人按月取数法)'!$I$6:$I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J69" s="59">
        <f>SUMIFS('业务科室人工时汇总统计表(按人按月取数法)'!$J$6:$J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K69" s="59">
        <f>SUMIFS('业务科室人工时汇总统计表(按人按月取数法)'!$K$6:$K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L69" s="59">
        <f>SUMIFS('业务科室人工时汇总统计表(按人按月取数法)'!$L$6:$L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M69" s="59">
        <f>SUMIFS('业务科室人工时汇总统计表(按人按月取数法)'!$M$6:$M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N69" s="59">
        <f>SUMIFS('业务科室人工时汇总统计表(按人按月取数法)'!$N$6:$N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O69" s="59">
        <f>SUMIFS('业务科室人工时汇总统计表(按人按月取数法)'!$O$6:$O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P69" s="59">
        <f>SUMIFS('业务科室人工时汇总统计表(按人按月取数法)'!$P$6:$P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Q69" s="59">
        <f>SUMIFS('业务科室人工时汇总统计表(按人按月取数法)'!$Q$6:$Q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R69" s="59">
        <f>SUMIFS('业务科室人工时汇总统计表(按人按月取数法)'!$R$6:$R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S69" s="59">
        <f>SUMIFS('业务科室人工时汇总统计表(按人按月取数法)'!$S$6:$S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T69" s="59">
        <f>SUMIFS('业务科室人工时汇总统计表(按人按月取数法)'!$T$6:$T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U69" s="59">
        <f>SUMIFS('业务科室人工时汇总统计表(按人按月取数法)'!$U$6:$U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V69" s="59">
        <f>SUMIFS('业务科室人工时汇总统计表(按人按月取数法)'!$V$6:$V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W69" s="59">
        <f>SUMIFS('业务科室人工时汇总统计表(按人按月取数法)'!$W$6:$W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X69" s="59">
        <f>SUMIFS('业务科室人工时汇总统计表(按人按月取数法)'!$X$6:$X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Y69" s="59">
        <f>SUMIFS('业务科室人工时汇总统计表(按人按月取数法)'!$Y$6:$Y$1048576,'业务科室人工时汇总统计表(按人按月取数法)'!$B$6:$B$1048576,6,'业务科室人工时汇总统计表(按人按月取数法)'!$D$6:$D$1048576,'分配系数计算表_业务科室及项目成本人工时累计数 '!C69)</f>
        <v>0</v>
      </c>
      <c r="Z69" s="61"/>
    </row>
    <row r="70" spans="1:26" ht="20.100000000000001" customHeight="1" x14ac:dyDescent="0.15">
      <c r="A70" s="31">
        <v>2023</v>
      </c>
      <c r="B70" s="31">
        <v>6</v>
      </c>
      <c r="C70" s="35" t="s">
        <v>52</v>
      </c>
      <c r="D70" s="38">
        <f t="shared" si="28"/>
        <v>7.5200000000000003E-2</v>
      </c>
      <c r="E70" s="59">
        <f t="shared" si="25"/>
        <v>737</v>
      </c>
      <c r="F70" s="59">
        <f t="shared" si="26"/>
        <v>0</v>
      </c>
      <c r="G70" s="59">
        <f t="shared" si="27"/>
        <v>0</v>
      </c>
      <c r="H70" s="59">
        <f>SUMIFS('业务科室人工时汇总统计表(按人按月取数法)'!$H$6:$H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I70" s="59">
        <f>SUMIFS('业务科室人工时汇总统计表(按人按月取数法)'!$I$6:$I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J70" s="59">
        <f>SUMIFS('业务科室人工时汇总统计表(按人按月取数法)'!$J$6:$J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K70" s="59">
        <f>SUMIFS('业务科室人工时汇总统计表(按人按月取数法)'!$K$6:$K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L70" s="59">
        <f>SUMIFS('业务科室人工时汇总统计表(按人按月取数法)'!$L$6:$L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M70" s="59">
        <f>SUMIFS('业务科室人工时汇总统计表(按人按月取数法)'!$M$6:$M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N70" s="59">
        <f>SUMIFS('业务科室人工时汇总统计表(按人按月取数法)'!$N$6:$N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O70" s="59">
        <f>SUMIFS('业务科室人工时汇总统计表(按人按月取数法)'!$O$6:$O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P70" s="59">
        <f>SUMIFS('业务科室人工时汇总统计表(按人按月取数法)'!$P$6:$P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Q70" s="59">
        <f>SUMIFS('业务科室人工时汇总统计表(按人按月取数法)'!$Q$6:$Q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R70" s="59">
        <f>SUMIFS('业务科室人工时汇总统计表(按人按月取数法)'!$R$6:$R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S70" s="59">
        <f>SUMIFS('业务科室人工时汇总统计表(按人按月取数法)'!$S$6:$S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T70" s="59">
        <f>SUMIFS('业务科室人工时汇总统计表(按人按月取数法)'!$T$6:$T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U70" s="59">
        <f>SUMIFS('业务科室人工时汇总统计表(按人按月取数法)'!$U$6:$U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V70" s="59">
        <f>SUMIFS('业务科室人工时汇总统计表(按人按月取数法)'!$V$6:$V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W70" s="59">
        <f>SUMIFS('业务科室人工时汇总统计表(按人按月取数法)'!$W$6:$W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X70" s="59">
        <f>SUMIFS('业务科室人工时汇总统计表(按人按月取数法)'!$X$6:$X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Y70" s="59">
        <f>SUMIFS('业务科室人工时汇总统计表(按人按月取数法)'!$Y$6:$Y$1048576,'业务科室人工时汇总统计表(按人按月取数法)'!$B$6:$B$1048576,6,'业务科室人工时汇总统计表(按人按月取数法)'!$D$6:$D$1048576,'分配系数计算表_业务科室及项目成本人工时累计数 '!C70)</f>
        <v>0</v>
      </c>
      <c r="Z70" s="61"/>
    </row>
    <row r="71" spans="1:26" ht="20.100000000000001" customHeight="1" x14ac:dyDescent="0.15">
      <c r="A71" s="31">
        <v>2023</v>
      </c>
      <c r="B71" s="31">
        <v>6</v>
      </c>
      <c r="C71" s="56" t="s">
        <v>152</v>
      </c>
      <c r="D71" s="39">
        <f>SUM(D61:D70)</f>
        <v>1</v>
      </c>
      <c r="E71" s="59">
        <f>SUM(E61:E70)</f>
        <v>9798</v>
      </c>
      <c r="F71" s="59">
        <f t="shared" ref="F71:Y71" si="29">SUM(F61:F70)</f>
        <v>0</v>
      </c>
      <c r="G71" s="59">
        <f t="shared" si="29"/>
        <v>0</v>
      </c>
      <c r="H71" s="59">
        <f t="shared" si="29"/>
        <v>0</v>
      </c>
      <c r="I71" s="59">
        <f t="shared" si="29"/>
        <v>0</v>
      </c>
      <c r="J71" s="59">
        <f t="shared" si="29"/>
        <v>0</v>
      </c>
      <c r="K71" s="59">
        <f t="shared" si="29"/>
        <v>0</v>
      </c>
      <c r="L71" s="59">
        <f t="shared" si="29"/>
        <v>0</v>
      </c>
      <c r="M71" s="59">
        <f t="shared" si="29"/>
        <v>0</v>
      </c>
      <c r="N71" s="59">
        <f t="shared" si="29"/>
        <v>0</v>
      </c>
      <c r="O71" s="59">
        <f t="shared" si="29"/>
        <v>0</v>
      </c>
      <c r="P71" s="59">
        <f>SUM(P61:P70)</f>
        <v>0</v>
      </c>
      <c r="Q71" s="59">
        <f t="shared" si="29"/>
        <v>0</v>
      </c>
      <c r="R71" s="59">
        <f t="shared" si="29"/>
        <v>0</v>
      </c>
      <c r="S71" s="59">
        <f t="shared" si="29"/>
        <v>0</v>
      </c>
      <c r="T71" s="59">
        <f t="shared" si="29"/>
        <v>0</v>
      </c>
      <c r="U71" s="59">
        <f t="shared" si="29"/>
        <v>0</v>
      </c>
      <c r="V71" s="59">
        <f t="shared" si="29"/>
        <v>0</v>
      </c>
      <c r="W71" s="59">
        <f t="shared" si="29"/>
        <v>0</v>
      </c>
      <c r="X71" s="59">
        <f t="shared" si="29"/>
        <v>0</v>
      </c>
      <c r="Y71" s="59">
        <f t="shared" si="29"/>
        <v>0</v>
      </c>
      <c r="Z71" s="35"/>
    </row>
    <row r="72" spans="1:26" ht="20.100000000000001" customHeight="1" x14ac:dyDescent="0.15">
      <c r="A72" s="31">
        <v>2023</v>
      </c>
      <c r="B72" s="31">
        <v>7</v>
      </c>
      <c r="C72" s="35" t="s">
        <v>25</v>
      </c>
      <c r="D72" s="38">
        <f>E72/$E$82</f>
        <v>0.2049</v>
      </c>
      <c r="E72" s="59">
        <f t="shared" ref="E72:E81" si="30">E61+F72</f>
        <v>2008</v>
      </c>
      <c r="F72" s="59">
        <f t="shared" ref="F72:F81" si="31">SUM(H72:Y72)</f>
        <v>0</v>
      </c>
      <c r="G72" s="59">
        <f t="shared" ref="G72:G81" si="32">SUM(H72:N72)</f>
        <v>0</v>
      </c>
      <c r="H72" s="59">
        <f>SUMIFS('业务科室人工时汇总统计表(按人按月取数法)'!$H$6:$H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I72" s="59">
        <f>SUMIFS('业务科室人工时汇总统计表(按人按月取数法)'!$I$6:$I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J72" s="59">
        <f>SUMIFS('业务科室人工时汇总统计表(按人按月取数法)'!$J$6:$J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K72" s="59">
        <f>SUMIFS('业务科室人工时汇总统计表(按人按月取数法)'!$K$6:$K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L72" s="59">
        <f>SUMIFS('业务科室人工时汇总统计表(按人按月取数法)'!$L$6:$L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M72" s="59">
        <f>SUMIFS('业务科室人工时汇总统计表(按人按月取数法)'!$M$6:$M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N72" s="59">
        <f>SUMIFS('业务科室人工时汇总统计表(按人按月取数法)'!$N$6:$N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O72" s="59">
        <f>SUMIFS('业务科室人工时汇总统计表(按人按月取数法)'!$O$6:$O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P72" s="59">
        <f>SUMIFS('业务科室人工时汇总统计表(按人按月取数法)'!$P$6:$P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Q72" s="59">
        <f>SUMIFS('业务科室人工时汇总统计表(按人按月取数法)'!$Q$6:$Q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R72" s="59">
        <f>SUMIFS('业务科室人工时汇总统计表(按人按月取数法)'!$R$6:$R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S72" s="59">
        <f>SUMIFS('业务科室人工时汇总统计表(按人按月取数法)'!$S$6:$S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T72" s="59">
        <f>SUMIFS('业务科室人工时汇总统计表(按人按月取数法)'!$T$6:$T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U72" s="59">
        <f>SUMIFS('业务科室人工时汇总统计表(按人按月取数法)'!$U$6:$U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V72" s="59">
        <f>SUMIFS('业务科室人工时汇总统计表(按人按月取数法)'!$V$6:$V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W72" s="59">
        <f>SUMIFS('业务科室人工时汇总统计表(按人按月取数法)'!$W$6:$W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X72" s="59">
        <f>SUMIFS('业务科室人工时汇总统计表(按人按月取数法)'!$X$6:$X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Y72" s="59">
        <f>SUMIFS('业务科室人工时汇总统计表(按人按月取数法)'!$Y$6:$Y$1048576,'业务科室人工时汇总统计表(按人按月取数法)'!$B$6:$B$1048576,7,'业务科室人工时汇总统计表(按人按月取数法)'!$D$6:$D$1048576,'分配系数计算表_业务科室及项目成本人工时累计数 '!C72)</f>
        <v>0</v>
      </c>
      <c r="Z72" s="61"/>
    </row>
    <row r="73" spans="1:26" ht="20.100000000000001" customHeight="1" x14ac:dyDescent="0.15">
      <c r="A73" s="31">
        <v>2023</v>
      </c>
      <c r="B73" s="31">
        <v>7</v>
      </c>
      <c r="C73" s="35" t="s">
        <v>27</v>
      </c>
      <c r="D73" s="38">
        <f t="shared" ref="D73:D81" si="33">E73/$E$82</f>
        <v>0.21759999999999999</v>
      </c>
      <c r="E73" s="59">
        <f t="shared" si="30"/>
        <v>2132</v>
      </c>
      <c r="F73" s="59">
        <f t="shared" si="31"/>
        <v>0</v>
      </c>
      <c r="G73" s="59">
        <f t="shared" si="32"/>
        <v>0</v>
      </c>
      <c r="H73" s="59">
        <f>SUMIFS('业务科室人工时汇总统计表(按人按月取数法)'!$H$6:$H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I73" s="59">
        <f>SUMIFS('业务科室人工时汇总统计表(按人按月取数法)'!$I$6:$I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J73" s="59">
        <f>SUMIFS('业务科室人工时汇总统计表(按人按月取数法)'!$J$6:$J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K73" s="59">
        <f>SUMIFS('业务科室人工时汇总统计表(按人按月取数法)'!$K$6:$K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L73" s="59">
        <f>SUMIFS('业务科室人工时汇总统计表(按人按月取数法)'!$L$6:$L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M73" s="59">
        <f>SUMIFS('业务科室人工时汇总统计表(按人按月取数法)'!$M$6:$M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N73" s="59">
        <f>SUMIFS('业务科室人工时汇总统计表(按人按月取数法)'!$N$6:$N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O73" s="59">
        <f>SUMIFS('业务科室人工时汇总统计表(按人按月取数法)'!$O$6:$O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P73" s="59">
        <f>SUMIFS('业务科室人工时汇总统计表(按人按月取数法)'!$P$6:$P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Q73" s="59">
        <f>SUMIFS('业务科室人工时汇总统计表(按人按月取数法)'!$Q$6:$Q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R73" s="59">
        <f>SUMIFS('业务科室人工时汇总统计表(按人按月取数法)'!$R$6:$R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S73" s="59">
        <f>SUMIFS('业务科室人工时汇总统计表(按人按月取数法)'!$S$6:$S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T73" s="59">
        <f>SUMIFS('业务科室人工时汇总统计表(按人按月取数法)'!$T$6:$T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U73" s="59">
        <f>SUMIFS('业务科室人工时汇总统计表(按人按月取数法)'!$U$6:$U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V73" s="59">
        <f>SUMIFS('业务科室人工时汇总统计表(按人按月取数法)'!$V$6:$V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W73" s="59">
        <f>SUMIFS('业务科室人工时汇总统计表(按人按月取数法)'!$W$6:$W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X73" s="59">
        <f>SUMIFS('业务科室人工时汇总统计表(按人按月取数法)'!$X$6:$X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Y73" s="59">
        <f>SUMIFS('业务科室人工时汇总统计表(按人按月取数法)'!$Y$6:$Y$1048576,'业务科室人工时汇总统计表(按人按月取数法)'!$B$6:$B$1048576,7,'业务科室人工时汇总统计表(按人按月取数法)'!$D$6:$D$1048576,'分配系数计算表_业务科室及项目成本人工时累计数 '!C73)</f>
        <v>0</v>
      </c>
      <c r="Z73" s="61"/>
    </row>
    <row r="74" spans="1:26" ht="20.100000000000001" customHeight="1" x14ac:dyDescent="0.15">
      <c r="A74" s="31">
        <v>2023</v>
      </c>
      <c r="B74" s="31">
        <v>7</v>
      </c>
      <c r="C74" s="37" t="s">
        <v>59</v>
      </c>
      <c r="D74" s="38">
        <f t="shared" si="33"/>
        <v>7.4999999999999997E-2</v>
      </c>
      <c r="E74" s="59">
        <f t="shared" si="30"/>
        <v>735</v>
      </c>
      <c r="F74" s="59">
        <f t="shared" si="31"/>
        <v>0</v>
      </c>
      <c r="G74" s="59">
        <f t="shared" si="32"/>
        <v>0</v>
      </c>
      <c r="H74" s="59">
        <f>SUMIFS('业务科室人工时汇总统计表(按人按月取数法)'!$H$6:$H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I74" s="59">
        <f>SUMIFS('业务科室人工时汇总统计表(按人按月取数法)'!$I$6:$I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J74" s="59">
        <f>SUMIFS('业务科室人工时汇总统计表(按人按月取数法)'!$J$6:$J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K74" s="59">
        <f>SUMIFS('业务科室人工时汇总统计表(按人按月取数法)'!$K$6:$K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L74" s="59">
        <f>SUMIFS('业务科室人工时汇总统计表(按人按月取数法)'!$L$6:$L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M74" s="59">
        <f>SUMIFS('业务科室人工时汇总统计表(按人按月取数法)'!$M$6:$M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N74" s="59">
        <f>SUMIFS('业务科室人工时汇总统计表(按人按月取数法)'!$N$6:$N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O74" s="59">
        <f>SUMIFS('业务科室人工时汇总统计表(按人按月取数法)'!$O$6:$O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P74" s="59">
        <f>SUMIFS('业务科室人工时汇总统计表(按人按月取数法)'!$P$6:$P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Q74" s="59">
        <f>SUMIFS('业务科室人工时汇总统计表(按人按月取数法)'!$Q$6:$Q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R74" s="59">
        <f>SUMIFS('业务科室人工时汇总统计表(按人按月取数法)'!$R$6:$R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S74" s="59">
        <f>SUMIFS('业务科室人工时汇总统计表(按人按月取数法)'!$S$6:$S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T74" s="59">
        <f>SUMIFS('业务科室人工时汇总统计表(按人按月取数法)'!$T$6:$T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U74" s="59">
        <f>SUMIFS('业务科室人工时汇总统计表(按人按月取数法)'!$U$6:$U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V74" s="59">
        <f>SUMIFS('业务科室人工时汇总统计表(按人按月取数法)'!$V$6:$V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W74" s="59">
        <f>SUMIFS('业务科室人工时汇总统计表(按人按月取数法)'!$W$6:$W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X74" s="59">
        <f>SUMIFS('业务科室人工时汇总统计表(按人按月取数法)'!$X$6:$X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Y74" s="59">
        <f>SUMIFS('业务科室人工时汇总统计表(按人按月取数法)'!$Y$6:$Y$1048576,'业务科室人工时汇总统计表(按人按月取数法)'!$B$6:$B$1048576,7,'业务科室人工时汇总统计表(按人按月取数法)'!$D$6:$D$1048576,'分配系数计算表_业务科室及项目成本人工时累计数 '!C74)</f>
        <v>0</v>
      </c>
      <c r="Z74" s="61"/>
    </row>
    <row r="75" spans="1:26" ht="20.100000000000001" customHeight="1" x14ac:dyDescent="0.15">
      <c r="A75" s="31">
        <v>2023</v>
      </c>
      <c r="B75" s="31">
        <v>7</v>
      </c>
      <c r="C75" s="35" t="s">
        <v>30</v>
      </c>
      <c r="D75" s="38">
        <f t="shared" si="33"/>
        <v>7.4899999999999994E-2</v>
      </c>
      <c r="E75" s="59">
        <f t="shared" si="30"/>
        <v>734</v>
      </c>
      <c r="F75" s="59">
        <f t="shared" si="31"/>
        <v>0</v>
      </c>
      <c r="G75" s="59">
        <f t="shared" si="32"/>
        <v>0</v>
      </c>
      <c r="H75" s="59">
        <f>SUMIFS('业务科室人工时汇总统计表(按人按月取数法)'!$H$6:$H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I75" s="59">
        <f>SUMIFS('业务科室人工时汇总统计表(按人按月取数法)'!$I$6:$I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J75" s="59">
        <f>SUMIFS('业务科室人工时汇总统计表(按人按月取数法)'!$J$6:$J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K75" s="59">
        <f>SUMIFS('业务科室人工时汇总统计表(按人按月取数法)'!$K$6:$K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L75" s="59">
        <f>SUMIFS('业务科室人工时汇总统计表(按人按月取数法)'!$L$6:$L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M75" s="59">
        <f>SUMIFS('业务科室人工时汇总统计表(按人按月取数法)'!$M$6:$M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N75" s="59">
        <f>SUMIFS('业务科室人工时汇总统计表(按人按月取数法)'!$N$6:$N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O75" s="59">
        <f>SUMIFS('业务科室人工时汇总统计表(按人按月取数法)'!$O$6:$O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P75" s="59">
        <f>SUMIFS('业务科室人工时汇总统计表(按人按月取数法)'!$P$6:$P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Q75" s="59">
        <f>SUMIFS('业务科室人工时汇总统计表(按人按月取数法)'!$Q$6:$Q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R75" s="59">
        <f>SUMIFS('业务科室人工时汇总统计表(按人按月取数法)'!$R$6:$R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S75" s="59">
        <f>SUMIFS('业务科室人工时汇总统计表(按人按月取数法)'!$S$6:$S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T75" s="59">
        <f>SUMIFS('业务科室人工时汇总统计表(按人按月取数法)'!$T$6:$T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U75" s="59">
        <f>SUMIFS('业务科室人工时汇总统计表(按人按月取数法)'!$U$6:$U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V75" s="59">
        <f>SUMIFS('业务科室人工时汇总统计表(按人按月取数法)'!$V$6:$V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W75" s="59">
        <f>SUMIFS('业务科室人工时汇总统计表(按人按月取数法)'!$W$6:$W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X75" s="59">
        <f>SUMIFS('业务科室人工时汇总统计表(按人按月取数法)'!$X$6:$X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Y75" s="59">
        <f>SUMIFS('业务科室人工时汇总统计表(按人按月取数法)'!$Y$6:$Y$1048576,'业务科室人工时汇总统计表(按人按月取数法)'!$B$6:$B$1048576,7,'业务科室人工时汇总统计表(按人按月取数法)'!$D$6:$D$1048576,'分配系数计算表_业务科室及项目成本人工时累计数 '!C75)</f>
        <v>0</v>
      </c>
      <c r="Z75" s="61"/>
    </row>
    <row r="76" spans="1:26" ht="20.100000000000001" customHeight="1" x14ac:dyDescent="0.15">
      <c r="A76" s="31">
        <v>2023</v>
      </c>
      <c r="B76" s="31">
        <v>7</v>
      </c>
      <c r="C76" s="35" t="s">
        <v>31</v>
      </c>
      <c r="D76" s="38">
        <f t="shared" si="33"/>
        <v>6.1499999999999999E-2</v>
      </c>
      <c r="E76" s="59">
        <f t="shared" si="30"/>
        <v>603</v>
      </c>
      <c r="F76" s="59">
        <f t="shared" si="31"/>
        <v>0</v>
      </c>
      <c r="G76" s="59">
        <f t="shared" si="32"/>
        <v>0</v>
      </c>
      <c r="H76" s="59">
        <f>SUMIFS('业务科室人工时汇总统计表(按人按月取数法)'!$H$6:$H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I76" s="59">
        <f>SUMIFS('业务科室人工时汇总统计表(按人按月取数法)'!$I$6:$I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J76" s="59">
        <f>SUMIFS('业务科室人工时汇总统计表(按人按月取数法)'!$J$6:$J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K76" s="59">
        <f>SUMIFS('业务科室人工时汇总统计表(按人按月取数法)'!$K$6:$K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L76" s="59">
        <f>SUMIFS('业务科室人工时汇总统计表(按人按月取数法)'!$L$6:$L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M76" s="59">
        <f>SUMIFS('业务科室人工时汇总统计表(按人按月取数法)'!$M$6:$M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N76" s="59">
        <f>SUMIFS('业务科室人工时汇总统计表(按人按月取数法)'!$N$6:$N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O76" s="59">
        <f>SUMIFS('业务科室人工时汇总统计表(按人按月取数法)'!$O$6:$O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P76" s="59">
        <f>SUMIFS('业务科室人工时汇总统计表(按人按月取数法)'!$P$6:$P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Q76" s="59">
        <f>SUMIFS('业务科室人工时汇总统计表(按人按月取数法)'!$Q$6:$Q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R76" s="59">
        <f>SUMIFS('业务科室人工时汇总统计表(按人按月取数法)'!$R$6:$R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S76" s="59">
        <f>SUMIFS('业务科室人工时汇总统计表(按人按月取数法)'!$S$6:$S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T76" s="59">
        <f>SUMIFS('业务科室人工时汇总统计表(按人按月取数法)'!$T$6:$T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U76" s="59">
        <f>SUMIFS('业务科室人工时汇总统计表(按人按月取数法)'!$U$6:$U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V76" s="59">
        <f>SUMIFS('业务科室人工时汇总统计表(按人按月取数法)'!$V$6:$V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W76" s="59">
        <f>SUMIFS('业务科室人工时汇总统计表(按人按月取数法)'!$W$6:$W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X76" s="59">
        <f>SUMIFS('业务科室人工时汇总统计表(按人按月取数法)'!$X$6:$X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Y76" s="59">
        <f>SUMIFS('业务科室人工时汇总统计表(按人按月取数法)'!$Y$6:$Y$1048576,'业务科室人工时汇总统计表(按人按月取数法)'!$B$6:$B$1048576,7,'业务科室人工时汇总统计表(按人按月取数法)'!$D$6:$D$1048576,'分配系数计算表_业务科室及项目成本人工时累计数 '!C76)</f>
        <v>0</v>
      </c>
      <c r="Z76" s="61"/>
    </row>
    <row r="77" spans="1:26" ht="20.100000000000001" customHeight="1" x14ac:dyDescent="0.15">
      <c r="A77" s="31">
        <v>2023</v>
      </c>
      <c r="B77" s="31">
        <v>7</v>
      </c>
      <c r="C77" s="35" t="s">
        <v>32</v>
      </c>
      <c r="D77" s="38">
        <f t="shared" si="33"/>
        <v>7.4700000000000003E-2</v>
      </c>
      <c r="E77" s="59">
        <f t="shared" si="30"/>
        <v>732</v>
      </c>
      <c r="F77" s="59">
        <f t="shared" si="31"/>
        <v>0</v>
      </c>
      <c r="G77" s="59">
        <f t="shared" si="32"/>
        <v>0</v>
      </c>
      <c r="H77" s="59">
        <f>SUMIFS('业务科室人工时汇总统计表(按人按月取数法)'!$H$6:$H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I77" s="59">
        <f>SUMIFS('业务科室人工时汇总统计表(按人按月取数法)'!$I$6:$I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J77" s="59">
        <f>SUMIFS('业务科室人工时汇总统计表(按人按月取数法)'!$J$6:$J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K77" s="59">
        <f>SUMIFS('业务科室人工时汇总统计表(按人按月取数法)'!$K$6:$K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L77" s="59">
        <f>SUMIFS('业务科室人工时汇总统计表(按人按月取数法)'!$L$6:$L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M77" s="59">
        <f>SUMIFS('业务科室人工时汇总统计表(按人按月取数法)'!$M$6:$M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N77" s="59">
        <f>SUMIFS('业务科室人工时汇总统计表(按人按月取数法)'!$N$6:$N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O77" s="59">
        <f>SUMIFS('业务科室人工时汇总统计表(按人按月取数法)'!$O$6:$O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P77" s="59">
        <f>SUMIFS('业务科室人工时汇总统计表(按人按月取数法)'!$P$6:$P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Q77" s="59">
        <f>SUMIFS('业务科室人工时汇总统计表(按人按月取数法)'!$Q$6:$Q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R77" s="59">
        <f>SUMIFS('业务科室人工时汇总统计表(按人按月取数法)'!$R$6:$R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S77" s="59">
        <f>SUMIFS('业务科室人工时汇总统计表(按人按月取数法)'!$S$6:$S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T77" s="59">
        <f>SUMIFS('业务科室人工时汇总统计表(按人按月取数法)'!$T$6:$T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U77" s="59">
        <f>SUMIFS('业务科室人工时汇总统计表(按人按月取数法)'!$U$6:$U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V77" s="59">
        <f>SUMIFS('业务科室人工时汇总统计表(按人按月取数法)'!$V$6:$V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W77" s="59">
        <f>SUMIFS('业务科室人工时汇总统计表(按人按月取数法)'!$W$6:$W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X77" s="59">
        <f>SUMIFS('业务科室人工时汇总统计表(按人按月取数法)'!$X$6:$X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Y77" s="59">
        <f>SUMIFS('业务科室人工时汇总统计表(按人按月取数法)'!$Y$6:$Y$1048576,'业务科室人工时汇总统计表(按人按月取数法)'!$B$6:$B$1048576,7,'业务科室人工时汇总统计表(按人按月取数法)'!$D$6:$D$1048576,'分配系数计算表_业务科室及项目成本人工时累计数 '!C77)</f>
        <v>0</v>
      </c>
      <c r="Z77" s="61"/>
    </row>
    <row r="78" spans="1:26" ht="20.100000000000001" customHeight="1" x14ac:dyDescent="0.15">
      <c r="A78" s="31">
        <v>2023</v>
      </c>
      <c r="B78" s="31">
        <v>7</v>
      </c>
      <c r="C78" s="35" t="s">
        <v>26</v>
      </c>
      <c r="D78" s="38">
        <f t="shared" si="33"/>
        <v>7.1599999999999997E-2</v>
      </c>
      <c r="E78" s="59">
        <f t="shared" si="30"/>
        <v>702</v>
      </c>
      <c r="F78" s="59">
        <f t="shared" si="31"/>
        <v>0</v>
      </c>
      <c r="G78" s="59">
        <f t="shared" si="32"/>
        <v>0</v>
      </c>
      <c r="H78" s="59">
        <f>SUMIFS('业务科室人工时汇总统计表(按人按月取数法)'!$H$6:$H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I78" s="59">
        <f>SUMIFS('业务科室人工时汇总统计表(按人按月取数法)'!$I$6:$I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J78" s="59">
        <f>SUMIFS('业务科室人工时汇总统计表(按人按月取数法)'!$J$6:$J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K78" s="59">
        <f>SUMIFS('业务科室人工时汇总统计表(按人按月取数法)'!$K$6:$K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L78" s="59">
        <f>SUMIFS('业务科室人工时汇总统计表(按人按月取数法)'!$L$6:$L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M78" s="59">
        <f>SUMIFS('业务科室人工时汇总统计表(按人按月取数法)'!$M$6:$M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N78" s="59">
        <f>SUMIFS('业务科室人工时汇总统计表(按人按月取数法)'!$N$6:$N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O78" s="59">
        <f>SUMIFS('业务科室人工时汇总统计表(按人按月取数法)'!$O$6:$O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P78" s="59">
        <f>SUMIFS('业务科室人工时汇总统计表(按人按月取数法)'!$P$6:$P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Q78" s="59">
        <f>SUMIFS('业务科室人工时汇总统计表(按人按月取数法)'!$Q$6:$Q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R78" s="59">
        <f>SUMIFS('业务科室人工时汇总统计表(按人按月取数法)'!$R$6:$R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S78" s="59">
        <f>SUMIFS('业务科室人工时汇总统计表(按人按月取数法)'!$S$6:$S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T78" s="59">
        <f>SUMIFS('业务科室人工时汇总统计表(按人按月取数法)'!$T$6:$T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U78" s="59">
        <f>SUMIFS('业务科室人工时汇总统计表(按人按月取数法)'!$U$6:$U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V78" s="59">
        <f>SUMIFS('业务科室人工时汇总统计表(按人按月取数法)'!$V$6:$V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W78" s="59">
        <f>SUMIFS('业务科室人工时汇总统计表(按人按月取数法)'!$W$6:$W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X78" s="59">
        <f>SUMIFS('业务科室人工时汇总统计表(按人按月取数法)'!$X$6:$X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Y78" s="59">
        <f>SUMIFS('业务科室人工时汇总统计表(按人按月取数法)'!$Y$6:$Y$1048576,'业务科室人工时汇总统计表(按人按月取数法)'!$B$6:$B$1048576,7,'业务科室人工时汇总统计表(按人按月取数法)'!$D$6:$D$1048576,'分配系数计算表_业务科室及项目成本人工时累计数 '!C78)</f>
        <v>0</v>
      </c>
      <c r="Z78" s="61"/>
    </row>
    <row r="79" spans="1:26" ht="20.100000000000001" customHeight="1" x14ac:dyDescent="0.15">
      <c r="A79" s="31">
        <v>2023</v>
      </c>
      <c r="B79" s="31">
        <v>7</v>
      </c>
      <c r="C79" s="35" t="s">
        <v>28</v>
      </c>
      <c r="D79" s="38">
        <f t="shared" si="33"/>
        <v>7.3300000000000004E-2</v>
      </c>
      <c r="E79" s="59">
        <f t="shared" si="30"/>
        <v>718</v>
      </c>
      <c r="F79" s="59">
        <f t="shared" si="31"/>
        <v>0</v>
      </c>
      <c r="G79" s="59">
        <f t="shared" si="32"/>
        <v>0</v>
      </c>
      <c r="H79" s="59">
        <f>SUMIFS('业务科室人工时汇总统计表(按人按月取数法)'!$H$6:$H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I79" s="59">
        <f>SUMIFS('业务科室人工时汇总统计表(按人按月取数法)'!$I$6:$I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J79" s="59">
        <f>SUMIFS('业务科室人工时汇总统计表(按人按月取数法)'!$J$6:$J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K79" s="59">
        <f>SUMIFS('业务科室人工时汇总统计表(按人按月取数法)'!$K$6:$K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L79" s="59">
        <f>SUMIFS('业务科室人工时汇总统计表(按人按月取数法)'!$L$6:$L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M79" s="59">
        <f>SUMIFS('业务科室人工时汇总统计表(按人按月取数法)'!$M$6:$M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N79" s="59">
        <f>SUMIFS('业务科室人工时汇总统计表(按人按月取数法)'!$N$6:$N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O79" s="59">
        <f>SUMIFS('业务科室人工时汇总统计表(按人按月取数法)'!$O$6:$O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P79" s="59">
        <f>SUMIFS('业务科室人工时汇总统计表(按人按月取数法)'!$P$6:$P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Q79" s="59">
        <f>SUMIFS('业务科室人工时汇总统计表(按人按月取数法)'!$Q$6:$Q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R79" s="59">
        <f>SUMIFS('业务科室人工时汇总统计表(按人按月取数法)'!$R$6:$R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S79" s="59">
        <f>SUMIFS('业务科室人工时汇总统计表(按人按月取数法)'!$S$6:$S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T79" s="59">
        <f>SUMIFS('业务科室人工时汇总统计表(按人按月取数法)'!$T$6:$T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U79" s="59">
        <f>SUMIFS('业务科室人工时汇总统计表(按人按月取数法)'!$U$6:$U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V79" s="59">
        <f>SUMIFS('业务科室人工时汇总统计表(按人按月取数法)'!$V$6:$V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W79" s="59">
        <f>SUMIFS('业务科室人工时汇总统计表(按人按月取数法)'!$W$6:$W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X79" s="59">
        <f>SUMIFS('业务科室人工时汇总统计表(按人按月取数法)'!$X$6:$X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Y79" s="59">
        <f>SUMIFS('业务科室人工时汇总统计表(按人按月取数法)'!$Y$6:$Y$1048576,'业务科室人工时汇总统计表(按人按月取数法)'!$B$6:$B$1048576,7,'业务科室人工时汇总统计表(按人按月取数法)'!$D$6:$D$1048576,'分配系数计算表_业务科室及项目成本人工时累计数 '!C79)</f>
        <v>0</v>
      </c>
      <c r="Z79" s="61"/>
    </row>
    <row r="80" spans="1:26" ht="20.100000000000001" customHeight="1" x14ac:dyDescent="0.15">
      <c r="A80" s="31">
        <v>2023</v>
      </c>
      <c r="B80" s="31">
        <v>7</v>
      </c>
      <c r="C80" s="35" t="s">
        <v>51</v>
      </c>
      <c r="D80" s="38">
        <f t="shared" si="33"/>
        <v>7.1099999999999997E-2</v>
      </c>
      <c r="E80" s="59">
        <f t="shared" si="30"/>
        <v>697</v>
      </c>
      <c r="F80" s="59">
        <f t="shared" si="31"/>
        <v>0</v>
      </c>
      <c r="G80" s="59">
        <f t="shared" si="32"/>
        <v>0</v>
      </c>
      <c r="H80" s="59">
        <f>SUMIFS('业务科室人工时汇总统计表(按人按月取数法)'!$H$6:$H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I80" s="59">
        <f>SUMIFS('业务科室人工时汇总统计表(按人按月取数法)'!$I$6:$I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J80" s="59">
        <f>SUMIFS('业务科室人工时汇总统计表(按人按月取数法)'!$J$6:$J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K80" s="59">
        <f>SUMIFS('业务科室人工时汇总统计表(按人按月取数法)'!$K$6:$K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L80" s="59">
        <f>SUMIFS('业务科室人工时汇总统计表(按人按月取数法)'!$L$6:$L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M80" s="59">
        <f>SUMIFS('业务科室人工时汇总统计表(按人按月取数法)'!$M$6:$M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N80" s="59">
        <f>SUMIFS('业务科室人工时汇总统计表(按人按月取数法)'!$N$6:$N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O80" s="59">
        <f>SUMIFS('业务科室人工时汇总统计表(按人按月取数法)'!$O$6:$O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P80" s="59">
        <f>SUMIFS('业务科室人工时汇总统计表(按人按月取数法)'!$P$6:$P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Q80" s="59">
        <f>SUMIFS('业务科室人工时汇总统计表(按人按月取数法)'!$Q$6:$Q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R80" s="59">
        <f>SUMIFS('业务科室人工时汇总统计表(按人按月取数法)'!$R$6:$R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S80" s="59">
        <f>SUMIFS('业务科室人工时汇总统计表(按人按月取数法)'!$S$6:$S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T80" s="59">
        <f>SUMIFS('业务科室人工时汇总统计表(按人按月取数法)'!$T$6:$T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U80" s="59">
        <f>SUMIFS('业务科室人工时汇总统计表(按人按月取数法)'!$U$6:$U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V80" s="59">
        <f>SUMIFS('业务科室人工时汇总统计表(按人按月取数法)'!$V$6:$V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W80" s="59">
        <f>SUMIFS('业务科室人工时汇总统计表(按人按月取数法)'!$W$6:$W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X80" s="59">
        <f>SUMIFS('业务科室人工时汇总统计表(按人按月取数法)'!$X$6:$X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Y80" s="59">
        <f>SUMIFS('业务科室人工时汇总统计表(按人按月取数法)'!$Y$6:$Y$1048576,'业务科室人工时汇总统计表(按人按月取数法)'!$B$6:$B$1048576,7,'业务科室人工时汇总统计表(按人按月取数法)'!$D$6:$D$1048576,'分配系数计算表_业务科室及项目成本人工时累计数 '!C80)</f>
        <v>0</v>
      </c>
      <c r="Z80" s="61"/>
    </row>
    <row r="81" spans="1:26" ht="20.100000000000001" customHeight="1" x14ac:dyDescent="0.15">
      <c r="A81" s="31">
        <v>2023</v>
      </c>
      <c r="B81" s="31">
        <v>7</v>
      </c>
      <c r="C81" s="35" t="s">
        <v>52</v>
      </c>
      <c r="D81" s="38">
        <f t="shared" si="33"/>
        <v>7.5200000000000003E-2</v>
      </c>
      <c r="E81" s="59">
        <f t="shared" si="30"/>
        <v>737</v>
      </c>
      <c r="F81" s="59">
        <f t="shared" si="31"/>
        <v>0</v>
      </c>
      <c r="G81" s="59">
        <f t="shared" si="32"/>
        <v>0</v>
      </c>
      <c r="H81" s="59">
        <f>SUMIFS('业务科室人工时汇总统计表(按人按月取数法)'!$H$6:$H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I81" s="59">
        <f>SUMIFS('业务科室人工时汇总统计表(按人按月取数法)'!$I$6:$I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J81" s="59">
        <f>SUMIFS('业务科室人工时汇总统计表(按人按月取数法)'!$J$6:$J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K81" s="59">
        <f>SUMIFS('业务科室人工时汇总统计表(按人按月取数法)'!$K$6:$K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L81" s="59">
        <f>SUMIFS('业务科室人工时汇总统计表(按人按月取数法)'!$L$6:$L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M81" s="59">
        <f>SUMIFS('业务科室人工时汇总统计表(按人按月取数法)'!$M$6:$M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N81" s="59">
        <f>SUMIFS('业务科室人工时汇总统计表(按人按月取数法)'!$N$6:$N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O81" s="59">
        <f>SUMIFS('业务科室人工时汇总统计表(按人按月取数法)'!$O$6:$O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P81" s="59">
        <f>SUMIFS('业务科室人工时汇总统计表(按人按月取数法)'!$P$6:$P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Q81" s="59">
        <f>SUMIFS('业务科室人工时汇总统计表(按人按月取数法)'!$Q$6:$Q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R81" s="59">
        <f>SUMIFS('业务科室人工时汇总统计表(按人按月取数法)'!$R$6:$R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S81" s="59">
        <f>SUMIFS('业务科室人工时汇总统计表(按人按月取数法)'!$S$6:$S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T81" s="59">
        <f>SUMIFS('业务科室人工时汇总统计表(按人按月取数法)'!$T$6:$T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U81" s="59">
        <f>SUMIFS('业务科室人工时汇总统计表(按人按月取数法)'!$U$6:$U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V81" s="59">
        <f>SUMIFS('业务科室人工时汇总统计表(按人按月取数法)'!$V$6:$V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W81" s="59">
        <f>SUMIFS('业务科室人工时汇总统计表(按人按月取数法)'!$W$6:$W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X81" s="59">
        <f>SUMIFS('业务科室人工时汇总统计表(按人按月取数法)'!$X$6:$X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Y81" s="59">
        <f>SUMIFS('业务科室人工时汇总统计表(按人按月取数法)'!$Y$6:$Y$1048576,'业务科室人工时汇总统计表(按人按月取数法)'!$B$6:$B$1048576,7,'业务科室人工时汇总统计表(按人按月取数法)'!$D$6:$D$1048576,'分配系数计算表_业务科室及项目成本人工时累计数 '!C81)</f>
        <v>0</v>
      </c>
      <c r="Z81" s="61"/>
    </row>
    <row r="82" spans="1:26" ht="20.100000000000001" customHeight="1" x14ac:dyDescent="0.15">
      <c r="A82" s="31">
        <v>2023</v>
      </c>
      <c r="B82" s="31">
        <v>7</v>
      </c>
      <c r="C82" s="56" t="s">
        <v>152</v>
      </c>
      <c r="D82" s="39">
        <f>SUM(D72:D81)</f>
        <v>1</v>
      </c>
      <c r="E82" s="59">
        <f>SUM(E72:E81)</f>
        <v>9798</v>
      </c>
      <c r="F82" s="59">
        <f t="shared" ref="F82:Y82" si="34">SUM(F72:F81)</f>
        <v>0</v>
      </c>
      <c r="G82" s="59">
        <f t="shared" si="34"/>
        <v>0</v>
      </c>
      <c r="H82" s="59">
        <f t="shared" si="34"/>
        <v>0</v>
      </c>
      <c r="I82" s="59">
        <f t="shared" si="34"/>
        <v>0</v>
      </c>
      <c r="J82" s="59">
        <f t="shared" si="34"/>
        <v>0</v>
      </c>
      <c r="K82" s="59">
        <f t="shared" si="34"/>
        <v>0</v>
      </c>
      <c r="L82" s="59">
        <f t="shared" si="34"/>
        <v>0</v>
      </c>
      <c r="M82" s="59">
        <f t="shared" si="34"/>
        <v>0</v>
      </c>
      <c r="N82" s="59">
        <f t="shared" si="34"/>
        <v>0</v>
      </c>
      <c r="O82" s="59">
        <f t="shared" si="34"/>
        <v>0</v>
      </c>
      <c r="P82" s="59">
        <f>SUM(P72:P81)</f>
        <v>0</v>
      </c>
      <c r="Q82" s="59">
        <f t="shared" si="34"/>
        <v>0</v>
      </c>
      <c r="R82" s="59">
        <f t="shared" si="34"/>
        <v>0</v>
      </c>
      <c r="S82" s="59">
        <f t="shared" si="34"/>
        <v>0</v>
      </c>
      <c r="T82" s="59">
        <f t="shared" si="34"/>
        <v>0</v>
      </c>
      <c r="U82" s="59">
        <f t="shared" si="34"/>
        <v>0</v>
      </c>
      <c r="V82" s="59">
        <f t="shared" si="34"/>
        <v>0</v>
      </c>
      <c r="W82" s="59">
        <f t="shared" si="34"/>
        <v>0</v>
      </c>
      <c r="X82" s="59">
        <f t="shared" si="34"/>
        <v>0</v>
      </c>
      <c r="Y82" s="59">
        <f t="shared" si="34"/>
        <v>0</v>
      </c>
      <c r="Z82" s="35"/>
    </row>
    <row r="83" spans="1:26" ht="20.100000000000001" customHeight="1" x14ac:dyDescent="0.15">
      <c r="A83" s="31">
        <v>2023</v>
      </c>
      <c r="B83" s="31">
        <v>8</v>
      </c>
      <c r="C83" s="35" t="s">
        <v>25</v>
      </c>
      <c r="D83" s="38">
        <f>E83/$E$93</f>
        <v>0.2049</v>
      </c>
      <c r="E83" s="59">
        <f t="shared" ref="E83:E92" si="35">E72+F83</f>
        <v>2008</v>
      </c>
      <c r="F83" s="59">
        <f t="shared" ref="F83:F92" si="36">SUM(H83:Y83)</f>
        <v>0</v>
      </c>
      <c r="G83" s="59">
        <f t="shared" ref="G83:G92" si="37">SUM(H83:N83)</f>
        <v>0</v>
      </c>
      <c r="H83" s="59">
        <f>SUMIFS('业务科室人工时汇总统计表(按人按月取数法)'!$H$6:$H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I83" s="59">
        <f>SUMIFS('业务科室人工时汇总统计表(按人按月取数法)'!$I$6:$I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J83" s="59">
        <f>SUMIFS('业务科室人工时汇总统计表(按人按月取数法)'!$J$6:$J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K83" s="59">
        <f>SUMIFS('业务科室人工时汇总统计表(按人按月取数法)'!$K$6:$K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L83" s="59">
        <f>SUMIFS('业务科室人工时汇总统计表(按人按月取数法)'!$L$6:$L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M83" s="59">
        <f>SUMIFS('业务科室人工时汇总统计表(按人按月取数法)'!$M$6:$M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N83" s="59">
        <f>SUMIFS('业务科室人工时汇总统计表(按人按月取数法)'!$N$6:$N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O83" s="59">
        <f>SUMIFS('业务科室人工时汇总统计表(按人按月取数法)'!$O$6:$O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P83" s="59">
        <f>SUMIFS('业务科室人工时汇总统计表(按人按月取数法)'!$P$6:$P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Q83" s="59">
        <f>SUMIFS('业务科室人工时汇总统计表(按人按月取数法)'!$Q$6:$Q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R83" s="59">
        <f>SUMIFS('业务科室人工时汇总统计表(按人按月取数法)'!$R$6:$R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S83" s="59">
        <f>SUMIFS('业务科室人工时汇总统计表(按人按月取数法)'!$S$6:$S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T83" s="59">
        <f>SUMIFS('业务科室人工时汇总统计表(按人按月取数法)'!$T$6:$T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U83" s="59">
        <f>SUMIFS('业务科室人工时汇总统计表(按人按月取数法)'!$U$6:$U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V83" s="59">
        <f>SUMIFS('业务科室人工时汇总统计表(按人按月取数法)'!$V$6:$V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W83" s="59">
        <f>SUMIFS('业务科室人工时汇总统计表(按人按月取数法)'!$W$6:$W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X83" s="59">
        <f>SUMIFS('业务科室人工时汇总统计表(按人按月取数法)'!$X$6:$X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Y83" s="59">
        <f>SUMIFS('业务科室人工时汇总统计表(按人按月取数法)'!$Y$6:$Y$1048576,'业务科室人工时汇总统计表(按人按月取数法)'!$B$6:$B$1048576,8,'业务科室人工时汇总统计表(按人按月取数法)'!$D$6:$D$1048576,'分配系数计算表_业务科室及项目成本人工时累计数 '!C83)</f>
        <v>0</v>
      </c>
      <c r="Z83" s="61"/>
    </row>
    <row r="84" spans="1:26" ht="20.100000000000001" customHeight="1" x14ac:dyDescent="0.15">
      <c r="A84" s="31">
        <v>2023</v>
      </c>
      <c r="B84" s="31">
        <v>8</v>
      </c>
      <c r="C84" s="35" t="s">
        <v>27</v>
      </c>
      <c r="D84" s="38">
        <f t="shared" ref="D84:D92" si="38">E84/$E$93</f>
        <v>0.21759999999999999</v>
      </c>
      <c r="E84" s="59">
        <f t="shared" si="35"/>
        <v>2132</v>
      </c>
      <c r="F84" s="59">
        <f t="shared" si="36"/>
        <v>0</v>
      </c>
      <c r="G84" s="59">
        <f t="shared" si="37"/>
        <v>0</v>
      </c>
      <c r="H84" s="59">
        <f>SUMIFS('业务科室人工时汇总统计表(按人按月取数法)'!$H$6:$H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I84" s="59">
        <f>SUMIFS('业务科室人工时汇总统计表(按人按月取数法)'!$I$6:$I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J84" s="59">
        <f>SUMIFS('业务科室人工时汇总统计表(按人按月取数法)'!$J$6:$J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K84" s="59">
        <f>SUMIFS('业务科室人工时汇总统计表(按人按月取数法)'!$K$6:$K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L84" s="59">
        <f>SUMIFS('业务科室人工时汇总统计表(按人按月取数法)'!$L$6:$L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M84" s="59">
        <f>SUMIFS('业务科室人工时汇总统计表(按人按月取数法)'!$M$6:$M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N84" s="59">
        <f>SUMIFS('业务科室人工时汇总统计表(按人按月取数法)'!$N$6:$N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O84" s="59">
        <f>SUMIFS('业务科室人工时汇总统计表(按人按月取数法)'!$O$6:$O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P84" s="59">
        <f>SUMIFS('业务科室人工时汇总统计表(按人按月取数法)'!$P$6:$P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Q84" s="59">
        <f>SUMIFS('业务科室人工时汇总统计表(按人按月取数法)'!$Q$6:$Q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R84" s="59">
        <f>SUMIFS('业务科室人工时汇总统计表(按人按月取数法)'!$R$6:$R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S84" s="59">
        <f>SUMIFS('业务科室人工时汇总统计表(按人按月取数法)'!$S$6:$S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T84" s="59">
        <f>SUMIFS('业务科室人工时汇总统计表(按人按月取数法)'!$T$6:$T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U84" s="59">
        <f>SUMIFS('业务科室人工时汇总统计表(按人按月取数法)'!$U$6:$U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V84" s="59">
        <f>SUMIFS('业务科室人工时汇总统计表(按人按月取数法)'!$V$6:$V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W84" s="59">
        <f>SUMIFS('业务科室人工时汇总统计表(按人按月取数法)'!$W$6:$W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X84" s="59">
        <f>SUMIFS('业务科室人工时汇总统计表(按人按月取数法)'!$X$6:$X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Y84" s="59">
        <f>SUMIFS('业务科室人工时汇总统计表(按人按月取数法)'!$Y$6:$Y$1048576,'业务科室人工时汇总统计表(按人按月取数法)'!$B$6:$B$1048576,8,'业务科室人工时汇总统计表(按人按月取数法)'!$D$6:$D$1048576,'分配系数计算表_业务科室及项目成本人工时累计数 '!C84)</f>
        <v>0</v>
      </c>
      <c r="Z84" s="61"/>
    </row>
    <row r="85" spans="1:26" ht="20.100000000000001" customHeight="1" x14ac:dyDescent="0.15">
      <c r="A85" s="31">
        <v>2023</v>
      </c>
      <c r="B85" s="31">
        <v>8</v>
      </c>
      <c r="C85" s="37" t="s">
        <v>59</v>
      </c>
      <c r="D85" s="38">
        <f t="shared" si="38"/>
        <v>7.4999999999999997E-2</v>
      </c>
      <c r="E85" s="59">
        <f t="shared" si="35"/>
        <v>735</v>
      </c>
      <c r="F85" s="59">
        <f t="shared" si="36"/>
        <v>0</v>
      </c>
      <c r="G85" s="59">
        <f t="shared" si="37"/>
        <v>0</v>
      </c>
      <c r="H85" s="59">
        <f>SUMIFS('业务科室人工时汇总统计表(按人按月取数法)'!$H$6:$H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I85" s="59">
        <f>SUMIFS('业务科室人工时汇总统计表(按人按月取数法)'!$I$6:$I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J85" s="59">
        <f>SUMIFS('业务科室人工时汇总统计表(按人按月取数法)'!$J$6:$J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K85" s="59">
        <f>SUMIFS('业务科室人工时汇总统计表(按人按月取数法)'!$K$6:$K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L85" s="59">
        <f>SUMIFS('业务科室人工时汇总统计表(按人按月取数法)'!$L$6:$L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M85" s="59">
        <f>SUMIFS('业务科室人工时汇总统计表(按人按月取数法)'!$M$6:$M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N85" s="59">
        <f>SUMIFS('业务科室人工时汇总统计表(按人按月取数法)'!$N$6:$N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O85" s="59">
        <f>SUMIFS('业务科室人工时汇总统计表(按人按月取数法)'!$O$6:$O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P85" s="59">
        <f>SUMIFS('业务科室人工时汇总统计表(按人按月取数法)'!$P$6:$P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Q85" s="59">
        <f>SUMIFS('业务科室人工时汇总统计表(按人按月取数法)'!$Q$6:$Q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R85" s="59">
        <f>SUMIFS('业务科室人工时汇总统计表(按人按月取数法)'!$R$6:$R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S85" s="59">
        <f>SUMIFS('业务科室人工时汇总统计表(按人按月取数法)'!$S$6:$S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T85" s="59">
        <f>SUMIFS('业务科室人工时汇总统计表(按人按月取数法)'!$T$6:$T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U85" s="59">
        <f>SUMIFS('业务科室人工时汇总统计表(按人按月取数法)'!$U$6:$U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V85" s="59">
        <f>SUMIFS('业务科室人工时汇总统计表(按人按月取数法)'!$V$6:$V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W85" s="59">
        <f>SUMIFS('业务科室人工时汇总统计表(按人按月取数法)'!$W$6:$W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X85" s="59">
        <f>SUMIFS('业务科室人工时汇总统计表(按人按月取数法)'!$X$6:$X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Y85" s="59">
        <f>SUMIFS('业务科室人工时汇总统计表(按人按月取数法)'!$Y$6:$Y$1048576,'业务科室人工时汇总统计表(按人按月取数法)'!$B$6:$B$1048576,8,'业务科室人工时汇总统计表(按人按月取数法)'!$D$6:$D$1048576,'分配系数计算表_业务科室及项目成本人工时累计数 '!C85)</f>
        <v>0</v>
      </c>
      <c r="Z85" s="61"/>
    </row>
    <row r="86" spans="1:26" ht="20.100000000000001" customHeight="1" x14ac:dyDescent="0.15">
      <c r="A86" s="31">
        <v>2023</v>
      </c>
      <c r="B86" s="31">
        <v>8</v>
      </c>
      <c r="C86" s="35" t="s">
        <v>30</v>
      </c>
      <c r="D86" s="38">
        <f t="shared" si="38"/>
        <v>7.4899999999999994E-2</v>
      </c>
      <c r="E86" s="59">
        <f t="shared" si="35"/>
        <v>734</v>
      </c>
      <c r="F86" s="59">
        <f t="shared" si="36"/>
        <v>0</v>
      </c>
      <c r="G86" s="59">
        <f t="shared" si="37"/>
        <v>0</v>
      </c>
      <c r="H86" s="59">
        <f>SUMIFS('业务科室人工时汇总统计表(按人按月取数法)'!$H$6:$H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I86" s="59">
        <f>SUMIFS('业务科室人工时汇总统计表(按人按月取数法)'!$I$6:$I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J86" s="59">
        <f>SUMIFS('业务科室人工时汇总统计表(按人按月取数法)'!$J$6:$J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K86" s="59">
        <f>SUMIFS('业务科室人工时汇总统计表(按人按月取数法)'!$K$6:$K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L86" s="59">
        <f>SUMIFS('业务科室人工时汇总统计表(按人按月取数法)'!$L$6:$L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M86" s="59">
        <f>SUMIFS('业务科室人工时汇总统计表(按人按月取数法)'!$M$6:$M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N86" s="59">
        <f>SUMIFS('业务科室人工时汇总统计表(按人按月取数法)'!$N$6:$N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O86" s="59">
        <f>SUMIFS('业务科室人工时汇总统计表(按人按月取数法)'!$O$6:$O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P86" s="59">
        <f>SUMIFS('业务科室人工时汇总统计表(按人按月取数法)'!$P$6:$P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Q86" s="59">
        <f>SUMIFS('业务科室人工时汇总统计表(按人按月取数法)'!$Q$6:$Q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R86" s="59">
        <f>SUMIFS('业务科室人工时汇总统计表(按人按月取数法)'!$R$6:$R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S86" s="59">
        <f>SUMIFS('业务科室人工时汇总统计表(按人按月取数法)'!$S$6:$S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T86" s="59">
        <f>SUMIFS('业务科室人工时汇总统计表(按人按月取数法)'!$T$6:$T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U86" s="59">
        <f>SUMIFS('业务科室人工时汇总统计表(按人按月取数法)'!$U$6:$U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V86" s="59">
        <f>SUMIFS('业务科室人工时汇总统计表(按人按月取数法)'!$V$6:$V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W86" s="59">
        <f>SUMIFS('业务科室人工时汇总统计表(按人按月取数法)'!$W$6:$W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X86" s="59">
        <f>SUMIFS('业务科室人工时汇总统计表(按人按月取数法)'!$X$6:$X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Y86" s="59">
        <f>SUMIFS('业务科室人工时汇总统计表(按人按月取数法)'!$Y$6:$Y$1048576,'业务科室人工时汇总统计表(按人按月取数法)'!$B$6:$B$1048576,8,'业务科室人工时汇总统计表(按人按月取数法)'!$D$6:$D$1048576,'分配系数计算表_业务科室及项目成本人工时累计数 '!C86)</f>
        <v>0</v>
      </c>
      <c r="Z86" s="61"/>
    </row>
    <row r="87" spans="1:26" ht="20.100000000000001" customHeight="1" x14ac:dyDescent="0.15">
      <c r="A87" s="31">
        <v>2023</v>
      </c>
      <c r="B87" s="31">
        <v>8</v>
      </c>
      <c r="C87" s="35" t="s">
        <v>31</v>
      </c>
      <c r="D87" s="38">
        <f t="shared" si="38"/>
        <v>6.1499999999999999E-2</v>
      </c>
      <c r="E87" s="59">
        <f t="shared" si="35"/>
        <v>603</v>
      </c>
      <c r="F87" s="59">
        <f t="shared" si="36"/>
        <v>0</v>
      </c>
      <c r="G87" s="59">
        <f t="shared" si="37"/>
        <v>0</v>
      </c>
      <c r="H87" s="59">
        <f>SUMIFS('业务科室人工时汇总统计表(按人按月取数法)'!$H$6:$H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I87" s="59">
        <f>SUMIFS('业务科室人工时汇总统计表(按人按月取数法)'!$I$6:$I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J87" s="59">
        <f>SUMIFS('业务科室人工时汇总统计表(按人按月取数法)'!$J$6:$J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K87" s="59">
        <f>SUMIFS('业务科室人工时汇总统计表(按人按月取数法)'!$K$6:$K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L87" s="59">
        <f>SUMIFS('业务科室人工时汇总统计表(按人按月取数法)'!$L$6:$L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M87" s="59">
        <f>SUMIFS('业务科室人工时汇总统计表(按人按月取数法)'!$M$6:$M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N87" s="59">
        <f>SUMIFS('业务科室人工时汇总统计表(按人按月取数法)'!$N$6:$N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O87" s="59">
        <f>SUMIFS('业务科室人工时汇总统计表(按人按月取数法)'!$O$6:$O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P87" s="59">
        <f>SUMIFS('业务科室人工时汇总统计表(按人按月取数法)'!$P$6:$P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Q87" s="59">
        <f>SUMIFS('业务科室人工时汇总统计表(按人按月取数法)'!$Q$6:$Q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R87" s="59">
        <f>SUMIFS('业务科室人工时汇总统计表(按人按月取数法)'!$R$6:$R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S87" s="59">
        <f>SUMIFS('业务科室人工时汇总统计表(按人按月取数法)'!$S$6:$S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T87" s="59">
        <f>SUMIFS('业务科室人工时汇总统计表(按人按月取数法)'!$T$6:$T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U87" s="59">
        <f>SUMIFS('业务科室人工时汇总统计表(按人按月取数法)'!$U$6:$U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V87" s="59">
        <f>SUMIFS('业务科室人工时汇总统计表(按人按月取数法)'!$V$6:$V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W87" s="59">
        <f>SUMIFS('业务科室人工时汇总统计表(按人按月取数法)'!$W$6:$W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X87" s="59">
        <f>SUMIFS('业务科室人工时汇总统计表(按人按月取数法)'!$X$6:$X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Y87" s="59">
        <f>SUMIFS('业务科室人工时汇总统计表(按人按月取数法)'!$Y$6:$Y$1048576,'业务科室人工时汇总统计表(按人按月取数法)'!$B$6:$B$1048576,8,'业务科室人工时汇总统计表(按人按月取数法)'!$D$6:$D$1048576,'分配系数计算表_业务科室及项目成本人工时累计数 '!C87)</f>
        <v>0</v>
      </c>
      <c r="Z87" s="61"/>
    </row>
    <row r="88" spans="1:26" ht="20.100000000000001" customHeight="1" x14ac:dyDescent="0.15">
      <c r="A88" s="31">
        <v>2023</v>
      </c>
      <c r="B88" s="31">
        <v>8</v>
      </c>
      <c r="C88" s="35" t="s">
        <v>32</v>
      </c>
      <c r="D88" s="38">
        <f t="shared" si="38"/>
        <v>7.4700000000000003E-2</v>
      </c>
      <c r="E88" s="59">
        <f t="shared" si="35"/>
        <v>732</v>
      </c>
      <c r="F88" s="59">
        <f t="shared" si="36"/>
        <v>0</v>
      </c>
      <c r="G88" s="59">
        <f t="shared" si="37"/>
        <v>0</v>
      </c>
      <c r="H88" s="59">
        <f>SUMIFS('业务科室人工时汇总统计表(按人按月取数法)'!$H$6:$H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I88" s="59">
        <f>SUMIFS('业务科室人工时汇总统计表(按人按月取数法)'!$I$6:$I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J88" s="59">
        <f>SUMIFS('业务科室人工时汇总统计表(按人按月取数法)'!$J$6:$J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K88" s="59">
        <f>SUMIFS('业务科室人工时汇总统计表(按人按月取数法)'!$K$6:$K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L88" s="59">
        <f>SUMIFS('业务科室人工时汇总统计表(按人按月取数法)'!$L$6:$L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M88" s="59">
        <f>SUMIFS('业务科室人工时汇总统计表(按人按月取数法)'!$M$6:$M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N88" s="59">
        <f>SUMIFS('业务科室人工时汇总统计表(按人按月取数法)'!$N$6:$N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O88" s="59">
        <f>SUMIFS('业务科室人工时汇总统计表(按人按月取数法)'!$O$6:$O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P88" s="59">
        <f>SUMIFS('业务科室人工时汇总统计表(按人按月取数法)'!$P$6:$P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Q88" s="59">
        <f>SUMIFS('业务科室人工时汇总统计表(按人按月取数法)'!$Q$6:$Q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R88" s="59">
        <f>SUMIFS('业务科室人工时汇总统计表(按人按月取数法)'!$R$6:$R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S88" s="59">
        <f>SUMIFS('业务科室人工时汇总统计表(按人按月取数法)'!$S$6:$S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T88" s="59">
        <f>SUMIFS('业务科室人工时汇总统计表(按人按月取数法)'!$T$6:$T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U88" s="59">
        <f>SUMIFS('业务科室人工时汇总统计表(按人按月取数法)'!$U$6:$U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V88" s="59">
        <f>SUMIFS('业务科室人工时汇总统计表(按人按月取数法)'!$V$6:$V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W88" s="59">
        <f>SUMIFS('业务科室人工时汇总统计表(按人按月取数法)'!$W$6:$W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X88" s="59">
        <f>SUMIFS('业务科室人工时汇总统计表(按人按月取数法)'!$X$6:$X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Y88" s="59">
        <f>SUMIFS('业务科室人工时汇总统计表(按人按月取数法)'!$Y$6:$Y$1048576,'业务科室人工时汇总统计表(按人按月取数法)'!$B$6:$B$1048576,8,'业务科室人工时汇总统计表(按人按月取数法)'!$D$6:$D$1048576,'分配系数计算表_业务科室及项目成本人工时累计数 '!C88)</f>
        <v>0</v>
      </c>
      <c r="Z88" s="61"/>
    </row>
    <row r="89" spans="1:26" ht="20.100000000000001" customHeight="1" x14ac:dyDescent="0.15">
      <c r="A89" s="31">
        <v>2023</v>
      </c>
      <c r="B89" s="31">
        <v>8</v>
      </c>
      <c r="C89" s="35" t="s">
        <v>26</v>
      </c>
      <c r="D89" s="38">
        <f t="shared" si="38"/>
        <v>7.1599999999999997E-2</v>
      </c>
      <c r="E89" s="59">
        <f t="shared" si="35"/>
        <v>702</v>
      </c>
      <c r="F89" s="59">
        <f t="shared" si="36"/>
        <v>0</v>
      </c>
      <c r="G89" s="59">
        <f t="shared" si="37"/>
        <v>0</v>
      </c>
      <c r="H89" s="59">
        <f>SUMIFS('业务科室人工时汇总统计表(按人按月取数法)'!$H$6:$H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I89" s="59">
        <f>SUMIFS('业务科室人工时汇总统计表(按人按月取数法)'!$I$6:$I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J89" s="59">
        <f>SUMIFS('业务科室人工时汇总统计表(按人按月取数法)'!$J$6:$J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K89" s="59">
        <f>SUMIFS('业务科室人工时汇总统计表(按人按月取数法)'!$K$6:$K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L89" s="59">
        <f>SUMIFS('业务科室人工时汇总统计表(按人按月取数法)'!$L$6:$L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M89" s="59">
        <f>SUMIFS('业务科室人工时汇总统计表(按人按月取数法)'!$M$6:$M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N89" s="59">
        <f>SUMIFS('业务科室人工时汇总统计表(按人按月取数法)'!$N$6:$N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O89" s="59">
        <f>SUMIFS('业务科室人工时汇总统计表(按人按月取数法)'!$O$6:$O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P89" s="59">
        <f>SUMIFS('业务科室人工时汇总统计表(按人按月取数法)'!$P$6:$P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Q89" s="59">
        <f>SUMIFS('业务科室人工时汇总统计表(按人按月取数法)'!$Q$6:$Q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R89" s="59">
        <f>SUMIFS('业务科室人工时汇总统计表(按人按月取数法)'!$R$6:$R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S89" s="59">
        <f>SUMIFS('业务科室人工时汇总统计表(按人按月取数法)'!$S$6:$S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T89" s="59">
        <f>SUMIFS('业务科室人工时汇总统计表(按人按月取数法)'!$T$6:$T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U89" s="59">
        <f>SUMIFS('业务科室人工时汇总统计表(按人按月取数法)'!$U$6:$U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V89" s="59">
        <f>SUMIFS('业务科室人工时汇总统计表(按人按月取数法)'!$V$6:$V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W89" s="59">
        <f>SUMIFS('业务科室人工时汇总统计表(按人按月取数法)'!$W$6:$W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X89" s="59">
        <f>SUMIFS('业务科室人工时汇总统计表(按人按月取数法)'!$X$6:$X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Y89" s="59">
        <f>SUMIFS('业务科室人工时汇总统计表(按人按月取数法)'!$Y$6:$Y$1048576,'业务科室人工时汇总统计表(按人按月取数法)'!$B$6:$B$1048576,8,'业务科室人工时汇总统计表(按人按月取数法)'!$D$6:$D$1048576,'分配系数计算表_业务科室及项目成本人工时累计数 '!C89)</f>
        <v>0</v>
      </c>
      <c r="Z89" s="61"/>
    </row>
    <row r="90" spans="1:26" ht="20.100000000000001" customHeight="1" x14ac:dyDescent="0.15">
      <c r="A90" s="31">
        <v>2023</v>
      </c>
      <c r="B90" s="31">
        <v>8</v>
      </c>
      <c r="C90" s="35" t="s">
        <v>28</v>
      </c>
      <c r="D90" s="38">
        <f t="shared" si="38"/>
        <v>7.3300000000000004E-2</v>
      </c>
      <c r="E90" s="59">
        <f t="shared" si="35"/>
        <v>718</v>
      </c>
      <c r="F90" s="59">
        <f t="shared" si="36"/>
        <v>0</v>
      </c>
      <c r="G90" s="59">
        <f t="shared" si="37"/>
        <v>0</v>
      </c>
      <c r="H90" s="59">
        <f>SUMIFS('业务科室人工时汇总统计表(按人按月取数法)'!$H$6:$H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I90" s="59">
        <f>SUMIFS('业务科室人工时汇总统计表(按人按月取数法)'!$I$6:$I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J90" s="59">
        <f>SUMIFS('业务科室人工时汇总统计表(按人按月取数法)'!$J$6:$J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K90" s="59">
        <f>SUMIFS('业务科室人工时汇总统计表(按人按月取数法)'!$K$6:$K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L90" s="59">
        <f>SUMIFS('业务科室人工时汇总统计表(按人按月取数法)'!$L$6:$L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M90" s="59">
        <f>SUMIFS('业务科室人工时汇总统计表(按人按月取数法)'!$M$6:$M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N90" s="59">
        <f>SUMIFS('业务科室人工时汇总统计表(按人按月取数法)'!$N$6:$N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O90" s="59">
        <f>SUMIFS('业务科室人工时汇总统计表(按人按月取数法)'!$O$6:$O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P90" s="59">
        <f>SUMIFS('业务科室人工时汇总统计表(按人按月取数法)'!$P$6:$P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Q90" s="59">
        <f>SUMIFS('业务科室人工时汇总统计表(按人按月取数法)'!$Q$6:$Q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R90" s="59">
        <f>SUMIFS('业务科室人工时汇总统计表(按人按月取数法)'!$R$6:$R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S90" s="59">
        <f>SUMIFS('业务科室人工时汇总统计表(按人按月取数法)'!$S$6:$S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T90" s="59">
        <f>SUMIFS('业务科室人工时汇总统计表(按人按月取数法)'!$T$6:$T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U90" s="59">
        <f>SUMIFS('业务科室人工时汇总统计表(按人按月取数法)'!$U$6:$U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V90" s="59">
        <f>SUMIFS('业务科室人工时汇总统计表(按人按月取数法)'!$V$6:$V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W90" s="59">
        <f>SUMIFS('业务科室人工时汇总统计表(按人按月取数法)'!$W$6:$W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X90" s="59">
        <f>SUMIFS('业务科室人工时汇总统计表(按人按月取数法)'!$X$6:$X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Y90" s="59">
        <f>SUMIFS('业务科室人工时汇总统计表(按人按月取数法)'!$Y$6:$Y$1048576,'业务科室人工时汇总统计表(按人按月取数法)'!$B$6:$B$1048576,8,'业务科室人工时汇总统计表(按人按月取数法)'!$D$6:$D$1048576,'分配系数计算表_业务科室及项目成本人工时累计数 '!C90)</f>
        <v>0</v>
      </c>
      <c r="Z90" s="61"/>
    </row>
    <row r="91" spans="1:26" ht="20.100000000000001" customHeight="1" x14ac:dyDescent="0.15">
      <c r="A91" s="31">
        <v>2023</v>
      </c>
      <c r="B91" s="31">
        <v>8</v>
      </c>
      <c r="C91" s="35" t="s">
        <v>51</v>
      </c>
      <c r="D91" s="38">
        <f t="shared" si="38"/>
        <v>7.1099999999999997E-2</v>
      </c>
      <c r="E91" s="59">
        <f t="shared" si="35"/>
        <v>697</v>
      </c>
      <c r="F91" s="59">
        <f t="shared" si="36"/>
        <v>0</v>
      </c>
      <c r="G91" s="59">
        <f t="shared" si="37"/>
        <v>0</v>
      </c>
      <c r="H91" s="59">
        <f>SUMIFS('业务科室人工时汇总统计表(按人按月取数法)'!$H$6:$H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I91" s="59">
        <f>SUMIFS('业务科室人工时汇总统计表(按人按月取数法)'!$I$6:$I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J91" s="59">
        <f>SUMIFS('业务科室人工时汇总统计表(按人按月取数法)'!$J$6:$J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K91" s="59">
        <f>SUMIFS('业务科室人工时汇总统计表(按人按月取数法)'!$K$6:$K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L91" s="59">
        <f>SUMIFS('业务科室人工时汇总统计表(按人按月取数法)'!$L$6:$L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M91" s="59">
        <f>SUMIFS('业务科室人工时汇总统计表(按人按月取数法)'!$M$6:$M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N91" s="59">
        <f>SUMIFS('业务科室人工时汇总统计表(按人按月取数法)'!$N$6:$N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O91" s="59">
        <f>SUMIFS('业务科室人工时汇总统计表(按人按月取数法)'!$O$6:$O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P91" s="59">
        <f>SUMIFS('业务科室人工时汇总统计表(按人按月取数法)'!$P$6:$P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Q91" s="59">
        <f>SUMIFS('业务科室人工时汇总统计表(按人按月取数法)'!$Q$6:$Q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R91" s="59">
        <f>SUMIFS('业务科室人工时汇总统计表(按人按月取数法)'!$R$6:$R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S91" s="59">
        <f>SUMIFS('业务科室人工时汇总统计表(按人按月取数法)'!$S$6:$S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T91" s="59">
        <f>SUMIFS('业务科室人工时汇总统计表(按人按月取数法)'!$T$6:$T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U91" s="59">
        <f>SUMIFS('业务科室人工时汇总统计表(按人按月取数法)'!$U$6:$U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V91" s="59">
        <f>SUMIFS('业务科室人工时汇总统计表(按人按月取数法)'!$V$6:$V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W91" s="59">
        <f>SUMIFS('业务科室人工时汇总统计表(按人按月取数法)'!$W$6:$W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X91" s="59">
        <f>SUMIFS('业务科室人工时汇总统计表(按人按月取数法)'!$X$6:$X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Y91" s="59">
        <f>SUMIFS('业务科室人工时汇总统计表(按人按月取数法)'!$Y$6:$Y$1048576,'业务科室人工时汇总统计表(按人按月取数法)'!$B$6:$B$1048576,8,'业务科室人工时汇总统计表(按人按月取数法)'!$D$6:$D$1048576,'分配系数计算表_业务科室及项目成本人工时累计数 '!C91)</f>
        <v>0</v>
      </c>
      <c r="Z91" s="61"/>
    </row>
    <row r="92" spans="1:26" ht="20.100000000000001" customHeight="1" x14ac:dyDescent="0.15">
      <c r="A92" s="31">
        <v>2023</v>
      </c>
      <c r="B92" s="31">
        <v>8</v>
      </c>
      <c r="C92" s="35" t="s">
        <v>52</v>
      </c>
      <c r="D92" s="38">
        <f t="shared" si="38"/>
        <v>7.5200000000000003E-2</v>
      </c>
      <c r="E92" s="59">
        <f t="shared" si="35"/>
        <v>737</v>
      </c>
      <c r="F92" s="59">
        <f t="shared" si="36"/>
        <v>0</v>
      </c>
      <c r="G92" s="59">
        <f t="shared" si="37"/>
        <v>0</v>
      </c>
      <c r="H92" s="59">
        <f>SUMIFS('业务科室人工时汇总统计表(按人按月取数法)'!$H$6:$H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I92" s="59">
        <f>SUMIFS('业务科室人工时汇总统计表(按人按月取数法)'!$I$6:$I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J92" s="59">
        <f>SUMIFS('业务科室人工时汇总统计表(按人按月取数法)'!$J$6:$J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K92" s="59">
        <f>SUMIFS('业务科室人工时汇总统计表(按人按月取数法)'!$K$6:$K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L92" s="59">
        <f>SUMIFS('业务科室人工时汇总统计表(按人按月取数法)'!$L$6:$L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M92" s="59">
        <f>SUMIFS('业务科室人工时汇总统计表(按人按月取数法)'!$M$6:$M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N92" s="59">
        <f>SUMIFS('业务科室人工时汇总统计表(按人按月取数法)'!$N$6:$N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O92" s="59">
        <f>SUMIFS('业务科室人工时汇总统计表(按人按月取数法)'!$O$6:$O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P92" s="59">
        <f>SUMIFS('业务科室人工时汇总统计表(按人按月取数法)'!$P$6:$P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Q92" s="59">
        <f>SUMIFS('业务科室人工时汇总统计表(按人按月取数法)'!$Q$6:$Q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R92" s="59">
        <f>SUMIFS('业务科室人工时汇总统计表(按人按月取数法)'!$R$6:$R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S92" s="59">
        <f>SUMIFS('业务科室人工时汇总统计表(按人按月取数法)'!$S$6:$S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T92" s="59">
        <f>SUMIFS('业务科室人工时汇总统计表(按人按月取数法)'!$T$6:$T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U92" s="59">
        <f>SUMIFS('业务科室人工时汇总统计表(按人按月取数法)'!$U$6:$U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V92" s="59">
        <f>SUMIFS('业务科室人工时汇总统计表(按人按月取数法)'!$V$6:$V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W92" s="59">
        <f>SUMIFS('业务科室人工时汇总统计表(按人按月取数法)'!$W$6:$W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X92" s="59">
        <f>SUMIFS('业务科室人工时汇总统计表(按人按月取数法)'!$X$6:$X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Y92" s="59">
        <f>SUMIFS('业务科室人工时汇总统计表(按人按月取数法)'!$Y$6:$Y$1048576,'业务科室人工时汇总统计表(按人按月取数法)'!$B$6:$B$1048576,8,'业务科室人工时汇总统计表(按人按月取数法)'!$D$6:$D$1048576,'分配系数计算表_业务科室及项目成本人工时累计数 '!C92)</f>
        <v>0</v>
      </c>
      <c r="Z92" s="61"/>
    </row>
    <row r="93" spans="1:26" ht="20.100000000000001" customHeight="1" x14ac:dyDescent="0.15">
      <c r="A93" s="31">
        <v>2023</v>
      </c>
      <c r="B93" s="31">
        <v>8</v>
      </c>
      <c r="C93" s="56" t="s">
        <v>152</v>
      </c>
      <c r="D93" s="39">
        <f>SUM(D83:D92)</f>
        <v>1</v>
      </c>
      <c r="E93" s="59">
        <f>SUM(E83:E92)</f>
        <v>9798</v>
      </c>
      <c r="F93" s="59">
        <f t="shared" ref="F93:Y93" si="39">SUM(F83:F92)</f>
        <v>0</v>
      </c>
      <c r="G93" s="59">
        <f t="shared" si="39"/>
        <v>0</v>
      </c>
      <c r="H93" s="59">
        <f t="shared" si="39"/>
        <v>0</v>
      </c>
      <c r="I93" s="59">
        <f t="shared" si="39"/>
        <v>0</v>
      </c>
      <c r="J93" s="59">
        <f t="shared" si="39"/>
        <v>0</v>
      </c>
      <c r="K93" s="59">
        <f t="shared" si="39"/>
        <v>0</v>
      </c>
      <c r="L93" s="59">
        <f t="shared" si="39"/>
        <v>0</v>
      </c>
      <c r="M93" s="59">
        <f t="shared" si="39"/>
        <v>0</v>
      </c>
      <c r="N93" s="59">
        <f t="shared" si="39"/>
        <v>0</v>
      </c>
      <c r="O93" s="59">
        <f t="shared" si="39"/>
        <v>0</v>
      </c>
      <c r="P93" s="59">
        <f>SUM(P83:P92)</f>
        <v>0</v>
      </c>
      <c r="Q93" s="59">
        <f t="shared" si="39"/>
        <v>0</v>
      </c>
      <c r="R93" s="59">
        <f t="shared" si="39"/>
        <v>0</v>
      </c>
      <c r="S93" s="59">
        <f t="shared" si="39"/>
        <v>0</v>
      </c>
      <c r="T93" s="59">
        <f t="shared" si="39"/>
        <v>0</v>
      </c>
      <c r="U93" s="59">
        <f t="shared" si="39"/>
        <v>0</v>
      </c>
      <c r="V93" s="59">
        <f t="shared" si="39"/>
        <v>0</v>
      </c>
      <c r="W93" s="59">
        <f t="shared" si="39"/>
        <v>0</v>
      </c>
      <c r="X93" s="59">
        <f t="shared" si="39"/>
        <v>0</v>
      </c>
      <c r="Y93" s="59">
        <f t="shared" si="39"/>
        <v>0</v>
      </c>
      <c r="Z93" s="35"/>
    </row>
    <row r="94" spans="1:26" ht="20.100000000000001" customHeight="1" x14ac:dyDescent="0.15">
      <c r="A94" s="31">
        <v>2023</v>
      </c>
      <c r="B94" s="31">
        <v>9</v>
      </c>
      <c r="C94" s="35" t="s">
        <v>25</v>
      </c>
      <c r="D94" s="38">
        <f>E94/$E$104</f>
        <v>0.2049</v>
      </c>
      <c r="E94" s="59">
        <f t="shared" ref="E94:E103" si="40">E83+F94</f>
        <v>2008</v>
      </c>
      <c r="F94" s="59">
        <f t="shared" ref="F94:F103" si="41">SUM(H94:Y94)</f>
        <v>0</v>
      </c>
      <c r="G94" s="59">
        <f t="shared" ref="G94:G103" si="42">SUM(H94:N94)</f>
        <v>0</v>
      </c>
      <c r="H94" s="59">
        <f>SUMIFS('业务科室人工时汇总统计表(按人按月取数法)'!$H$6:$H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I94" s="59">
        <f>SUMIFS('业务科室人工时汇总统计表(按人按月取数法)'!$I$6:$I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J94" s="59">
        <f>SUMIFS('业务科室人工时汇总统计表(按人按月取数法)'!$J$6:$J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K94" s="59">
        <f>SUMIFS('业务科室人工时汇总统计表(按人按月取数法)'!$K$6:$K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L94" s="59">
        <f>SUMIFS('业务科室人工时汇总统计表(按人按月取数法)'!$L$6:$L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M94" s="59">
        <f>SUMIFS('业务科室人工时汇总统计表(按人按月取数法)'!$M$6:$M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N94" s="59">
        <f>SUMIFS('业务科室人工时汇总统计表(按人按月取数法)'!$N$6:$N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O94" s="59">
        <f>SUMIFS('业务科室人工时汇总统计表(按人按月取数法)'!$O$6:$O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P94" s="59">
        <f>SUMIFS('业务科室人工时汇总统计表(按人按月取数法)'!$P$6:$P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Q94" s="59">
        <f>SUMIFS('业务科室人工时汇总统计表(按人按月取数法)'!$Q$6:$Q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R94" s="59">
        <f>SUMIFS('业务科室人工时汇总统计表(按人按月取数法)'!$R$6:$R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S94" s="59">
        <f>SUMIFS('业务科室人工时汇总统计表(按人按月取数法)'!$S$6:$S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T94" s="59">
        <f>SUMIFS('业务科室人工时汇总统计表(按人按月取数法)'!$T$6:$T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U94" s="59">
        <f>SUMIFS('业务科室人工时汇总统计表(按人按月取数法)'!$U$6:$U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V94" s="59">
        <f>SUMIFS('业务科室人工时汇总统计表(按人按月取数法)'!$V$6:$V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W94" s="59">
        <f>SUMIFS('业务科室人工时汇总统计表(按人按月取数法)'!$W$6:$W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X94" s="59">
        <f>SUMIFS('业务科室人工时汇总统计表(按人按月取数法)'!$X$6:$X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Y94" s="59">
        <f>SUMIFS('业务科室人工时汇总统计表(按人按月取数法)'!$Y$6:$Y$1048576,'业务科室人工时汇总统计表(按人按月取数法)'!$B$6:$B$1048576,9,'业务科室人工时汇总统计表(按人按月取数法)'!$D$6:$D$1048576,'分配系数计算表_业务科室及项目成本人工时累计数 '!C94)</f>
        <v>0</v>
      </c>
      <c r="Z94" s="61"/>
    </row>
    <row r="95" spans="1:26" ht="20.100000000000001" customHeight="1" x14ac:dyDescent="0.15">
      <c r="A95" s="31">
        <v>2023</v>
      </c>
      <c r="B95" s="31">
        <v>9</v>
      </c>
      <c r="C95" s="35" t="s">
        <v>27</v>
      </c>
      <c r="D95" s="38">
        <f t="shared" ref="D95:D103" si="43">E95/$E$104</f>
        <v>0.21759999999999999</v>
      </c>
      <c r="E95" s="59">
        <f t="shared" si="40"/>
        <v>2132</v>
      </c>
      <c r="F95" s="59">
        <f t="shared" si="41"/>
        <v>0</v>
      </c>
      <c r="G95" s="59">
        <f t="shared" si="42"/>
        <v>0</v>
      </c>
      <c r="H95" s="59">
        <f>SUMIFS('业务科室人工时汇总统计表(按人按月取数法)'!$H$6:$H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I95" s="59">
        <f>SUMIFS('业务科室人工时汇总统计表(按人按月取数法)'!$I$6:$I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J95" s="59">
        <f>SUMIFS('业务科室人工时汇总统计表(按人按月取数法)'!$J$6:$J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K95" s="59">
        <f>SUMIFS('业务科室人工时汇总统计表(按人按月取数法)'!$K$6:$K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L95" s="59">
        <f>SUMIFS('业务科室人工时汇总统计表(按人按月取数法)'!$L$6:$L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M95" s="59">
        <f>SUMIFS('业务科室人工时汇总统计表(按人按月取数法)'!$M$6:$M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N95" s="59">
        <f>SUMIFS('业务科室人工时汇总统计表(按人按月取数法)'!$N$6:$N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O95" s="59">
        <f>SUMIFS('业务科室人工时汇总统计表(按人按月取数法)'!$O$6:$O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P95" s="59">
        <f>SUMIFS('业务科室人工时汇总统计表(按人按月取数法)'!$P$6:$P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Q95" s="59">
        <f>SUMIFS('业务科室人工时汇总统计表(按人按月取数法)'!$Q$6:$Q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R95" s="59">
        <f>SUMIFS('业务科室人工时汇总统计表(按人按月取数法)'!$R$6:$R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S95" s="59">
        <f>SUMIFS('业务科室人工时汇总统计表(按人按月取数法)'!$S$6:$S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T95" s="59">
        <f>SUMIFS('业务科室人工时汇总统计表(按人按月取数法)'!$T$6:$T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U95" s="59">
        <f>SUMIFS('业务科室人工时汇总统计表(按人按月取数法)'!$U$6:$U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V95" s="59">
        <f>SUMIFS('业务科室人工时汇总统计表(按人按月取数法)'!$V$6:$V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W95" s="59">
        <f>SUMIFS('业务科室人工时汇总统计表(按人按月取数法)'!$W$6:$W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X95" s="59">
        <f>SUMIFS('业务科室人工时汇总统计表(按人按月取数法)'!$X$6:$X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Y95" s="59">
        <f>SUMIFS('业务科室人工时汇总统计表(按人按月取数法)'!$Y$6:$Y$1048576,'业务科室人工时汇总统计表(按人按月取数法)'!$B$6:$B$1048576,9,'业务科室人工时汇总统计表(按人按月取数法)'!$D$6:$D$1048576,'分配系数计算表_业务科室及项目成本人工时累计数 '!C95)</f>
        <v>0</v>
      </c>
      <c r="Z95" s="61"/>
    </row>
    <row r="96" spans="1:26" ht="20.100000000000001" customHeight="1" x14ac:dyDescent="0.15">
      <c r="A96" s="31">
        <v>2023</v>
      </c>
      <c r="B96" s="31">
        <v>9</v>
      </c>
      <c r="C96" s="37" t="s">
        <v>59</v>
      </c>
      <c r="D96" s="38">
        <f t="shared" si="43"/>
        <v>7.4999999999999997E-2</v>
      </c>
      <c r="E96" s="59">
        <f t="shared" si="40"/>
        <v>735</v>
      </c>
      <c r="F96" s="59">
        <f t="shared" si="41"/>
        <v>0</v>
      </c>
      <c r="G96" s="59">
        <f t="shared" si="42"/>
        <v>0</v>
      </c>
      <c r="H96" s="59">
        <f>SUMIFS('业务科室人工时汇总统计表(按人按月取数法)'!$H$6:$H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I96" s="59">
        <f>SUMIFS('业务科室人工时汇总统计表(按人按月取数法)'!$I$6:$I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J96" s="59">
        <f>SUMIFS('业务科室人工时汇总统计表(按人按月取数法)'!$J$6:$J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K96" s="59">
        <f>SUMIFS('业务科室人工时汇总统计表(按人按月取数法)'!$K$6:$K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L96" s="59">
        <f>SUMIFS('业务科室人工时汇总统计表(按人按月取数法)'!$L$6:$L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M96" s="59">
        <f>SUMIFS('业务科室人工时汇总统计表(按人按月取数法)'!$M$6:$M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N96" s="59">
        <f>SUMIFS('业务科室人工时汇总统计表(按人按月取数法)'!$N$6:$N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O96" s="59">
        <f>SUMIFS('业务科室人工时汇总统计表(按人按月取数法)'!$O$6:$O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P96" s="59">
        <f>SUMIFS('业务科室人工时汇总统计表(按人按月取数法)'!$P$6:$P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Q96" s="59">
        <f>SUMIFS('业务科室人工时汇总统计表(按人按月取数法)'!$Q$6:$Q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R96" s="59">
        <f>SUMIFS('业务科室人工时汇总统计表(按人按月取数法)'!$R$6:$R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S96" s="59">
        <f>SUMIFS('业务科室人工时汇总统计表(按人按月取数法)'!$S$6:$S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T96" s="59">
        <f>SUMIFS('业务科室人工时汇总统计表(按人按月取数法)'!$T$6:$T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U96" s="59">
        <f>SUMIFS('业务科室人工时汇总统计表(按人按月取数法)'!$U$6:$U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V96" s="59">
        <f>SUMIFS('业务科室人工时汇总统计表(按人按月取数法)'!$V$6:$V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W96" s="59">
        <f>SUMIFS('业务科室人工时汇总统计表(按人按月取数法)'!$W$6:$W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X96" s="59">
        <f>SUMIFS('业务科室人工时汇总统计表(按人按月取数法)'!$X$6:$X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Y96" s="59">
        <f>SUMIFS('业务科室人工时汇总统计表(按人按月取数法)'!$Y$6:$Y$1048576,'业务科室人工时汇总统计表(按人按月取数法)'!$B$6:$B$1048576,9,'业务科室人工时汇总统计表(按人按月取数法)'!$D$6:$D$1048576,'分配系数计算表_业务科室及项目成本人工时累计数 '!C96)</f>
        <v>0</v>
      </c>
      <c r="Z96" s="61"/>
    </row>
    <row r="97" spans="1:26" ht="20.100000000000001" customHeight="1" x14ac:dyDescent="0.15">
      <c r="A97" s="31">
        <v>2023</v>
      </c>
      <c r="B97" s="31">
        <v>9</v>
      </c>
      <c r="C97" s="35" t="s">
        <v>30</v>
      </c>
      <c r="D97" s="38">
        <f t="shared" si="43"/>
        <v>7.4899999999999994E-2</v>
      </c>
      <c r="E97" s="59">
        <f t="shared" si="40"/>
        <v>734</v>
      </c>
      <c r="F97" s="59">
        <f t="shared" si="41"/>
        <v>0</v>
      </c>
      <c r="G97" s="59">
        <f t="shared" si="42"/>
        <v>0</v>
      </c>
      <c r="H97" s="59">
        <f>SUMIFS('业务科室人工时汇总统计表(按人按月取数法)'!$H$6:$H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I97" s="59">
        <f>SUMIFS('业务科室人工时汇总统计表(按人按月取数法)'!$I$6:$I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J97" s="59">
        <f>SUMIFS('业务科室人工时汇总统计表(按人按月取数法)'!$J$6:$J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K97" s="59">
        <f>SUMIFS('业务科室人工时汇总统计表(按人按月取数法)'!$K$6:$K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L97" s="59">
        <f>SUMIFS('业务科室人工时汇总统计表(按人按月取数法)'!$L$6:$L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M97" s="59">
        <f>SUMIFS('业务科室人工时汇总统计表(按人按月取数法)'!$M$6:$M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N97" s="59">
        <f>SUMIFS('业务科室人工时汇总统计表(按人按月取数法)'!$N$6:$N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O97" s="59">
        <f>SUMIFS('业务科室人工时汇总统计表(按人按月取数法)'!$O$6:$O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P97" s="59">
        <f>SUMIFS('业务科室人工时汇总统计表(按人按月取数法)'!$P$6:$P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Q97" s="59">
        <f>SUMIFS('业务科室人工时汇总统计表(按人按月取数法)'!$Q$6:$Q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R97" s="59">
        <f>SUMIFS('业务科室人工时汇总统计表(按人按月取数法)'!$R$6:$R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S97" s="59">
        <f>SUMIFS('业务科室人工时汇总统计表(按人按月取数法)'!$S$6:$S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T97" s="59">
        <f>SUMIFS('业务科室人工时汇总统计表(按人按月取数法)'!$T$6:$T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U97" s="59">
        <f>SUMIFS('业务科室人工时汇总统计表(按人按月取数法)'!$U$6:$U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V97" s="59">
        <f>SUMIFS('业务科室人工时汇总统计表(按人按月取数法)'!$V$6:$V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W97" s="59">
        <f>SUMIFS('业务科室人工时汇总统计表(按人按月取数法)'!$W$6:$W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X97" s="59">
        <f>SUMIFS('业务科室人工时汇总统计表(按人按月取数法)'!$X$6:$X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Y97" s="59">
        <f>SUMIFS('业务科室人工时汇总统计表(按人按月取数法)'!$Y$6:$Y$1048576,'业务科室人工时汇总统计表(按人按月取数法)'!$B$6:$B$1048576,9,'业务科室人工时汇总统计表(按人按月取数法)'!$D$6:$D$1048576,'分配系数计算表_业务科室及项目成本人工时累计数 '!C97)</f>
        <v>0</v>
      </c>
      <c r="Z97" s="61"/>
    </row>
    <row r="98" spans="1:26" ht="20.100000000000001" customHeight="1" x14ac:dyDescent="0.15">
      <c r="A98" s="31">
        <v>2023</v>
      </c>
      <c r="B98" s="31">
        <v>9</v>
      </c>
      <c r="C98" s="35" t="s">
        <v>31</v>
      </c>
      <c r="D98" s="38">
        <f t="shared" si="43"/>
        <v>6.1499999999999999E-2</v>
      </c>
      <c r="E98" s="59">
        <f t="shared" si="40"/>
        <v>603</v>
      </c>
      <c r="F98" s="59">
        <f t="shared" si="41"/>
        <v>0</v>
      </c>
      <c r="G98" s="59">
        <f t="shared" si="42"/>
        <v>0</v>
      </c>
      <c r="H98" s="59">
        <f>SUMIFS('业务科室人工时汇总统计表(按人按月取数法)'!$H$6:$H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I98" s="59">
        <f>SUMIFS('业务科室人工时汇总统计表(按人按月取数法)'!$I$6:$I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J98" s="59">
        <f>SUMIFS('业务科室人工时汇总统计表(按人按月取数法)'!$J$6:$J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K98" s="59">
        <f>SUMIFS('业务科室人工时汇总统计表(按人按月取数法)'!$K$6:$K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L98" s="59">
        <f>SUMIFS('业务科室人工时汇总统计表(按人按月取数法)'!$L$6:$L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M98" s="59">
        <f>SUMIFS('业务科室人工时汇总统计表(按人按月取数法)'!$M$6:$M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N98" s="59">
        <f>SUMIFS('业务科室人工时汇总统计表(按人按月取数法)'!$N$6:$N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O98" s="59">
        <f>SUMIFS('业务科室人工时汇总统计表(按人按月取数法)'!$O$6:$O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P98" s="59">
        <f>SUMIFS('业务科室人工时汇总统计表(按人按月取数法)'!$P$6:$P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Q98" s="59">
        <f>SUMIFS('业务科室人工时汇总统计表(按人按月取数法)'!$Q$6:$Q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R98" s="59">
        <f>SUMIFS('业务科室人工时汇总统计表(按人按月取数法)'!$R$6:$R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S98" s="59">
        <f>SUMIFS('业务科室人工时汇总统计表(按人按月取数法)'!$S$6:$S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T98" s="59">
        <f>SUMIFS('业务科室人工时汇总统计表(按人按月取数法)'!$T$6:$T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U98" s="59">
        <f>SUMIFS('业务科室人工时汇总统计表(按人按月取数法)'!$U$6:$U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V98" s="59">
        <f>SUMIFS('业务科室人工时汇总统计表(按人按月取数法)'!$V$6:$V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W98" s="59">
        <f>SUMIFS('业务科室人工时汇总统计表(按人按月取数法)'!$W$6:$W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X98" s="59">
        <f>SUMIFS('业务科室人工时汇总统计表(按人按月取数法)'!$X$6:$X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Y98" s="59">
        <f>SUMIFS('业务科室人工时汇总统计表(按人按月取数法)'!$Y$6:$Y$1048576,'业务科室人工时汇总统计表(按人按月取数法)'!$B$6:$B$1048576,9,'业务科室人工时汇总统计表(按人按月取数法)'!$D$6:$D$1048576,'分配系数计算表_业务科室及项目成本人工时累计数 '!C98)</f>
        <v>0</v>
      </c>
      <c r="Z98" s="61"/>
    </row>
    <row r="99" spans="1:26" ht="20.100000000000001" customHeight="1" x14ac:dyDescent="0.15">
      <c r="A99" s="31">
        <v>2023</v>
      </c>
      <c r="B99" s="31">
        <v>9</v>
      </c>
      <c r="C99" s="35" t="s">
        <v>32</v>
      </c>
      <c r="D99" s="38">
        <f t="shared" si="43"/>
        <v>7.4700000000000003E-2</v>
      </c>
      <c r="E99" s="59">
        <f t="shared" si="40"/>
        <v>732</v>
      </c>
      <c r="F99" s="59">
        <f t="shared" si="41"/>
        <v>0</v>
      </c>
      <c r="G99" s="59">
        <f t="shared" si="42"/>
        <v>0</v>
      </c>
      <c r="H99" s="59">
        <f>SUMIFS('业务科室人工时汇总统计表(按人按月取数法)'!$H$6:$H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I99" s="59">
        <f>SUMIFS('业务科室人工时汇总统计表(按人按月取数法)'!$I$6:$I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J99" s="59">
        <f>SUMIFS('业务科室人工时汇总统计表(按人按月取数法)'!$J$6:$J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K99" s="59">
        <f>SUMIFS('业务科室人工时汇总统计表(按人按月取数法)'!$K$6:$K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L99" s="59">
        <f>SUMIFS('业务科室人工时汇总统计表(按人按月取数法)'!$L$6:$L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M99" s="59">
        <f>SUMIFS('业务科室人工时汇总统计表(按人按月取数法)'!$M$6:$M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N99" s="59">
        <f>SUMIFS('业务科室人工时汇总统计表(按人按月取数法)'!$N$6:$N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O99" s="59">
        <f>SUMIFS('业务科室人工时汇总统计表(按人按月取数法)'!$O$6:$O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P99" s="59">
        <f>SUMIFS('业务科室人工时汇总统计表(按人按月取数法)'!$P$6:$P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Q99" s="59">
        <f>SUMIFS('业务科室人工时汇总统计表(按人按月取数法)'!$Q$6:$Q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R99" s="59">
        <f>SUMIFS('业务科室人工时汇总统计表(按人按月取数法)'!$R$6:$R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S99" s="59">
        <f>SUMIFS('业务科室人工时汇总统计表(按人按月取数法)'!$S$6:$S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T99" s="59">
        <f>SUMIFS('业务科室人工时汇总统计表(按人按月取数法)'!$T$6:$T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U99" s="59">
        <f>SUMIFS('业务科室人工时汇总统计表(按人按月取数法)'!$U$6:$U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V99" s="59">
        <f>SUMIFS('业务科室人工时汇总统计表(按人按月取数法)'!$V$6:$V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W99" s="59">
        <f>SUMIFS('业务科室人工时汇总统计表(按人按月取数法)'!$W$6:$W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X99" s="59">
        <f>SUMIFS('业务科室人工时汇总统计表(按人按月取数法)'!$X$6:$X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Y99" s="59">
        <f>SUMIFS('业务科室人工时汇总统计表(按人按月取数法)'!$Y$6:$Y$1048576,'业务科室人工时汇总统计表(按人按月取数法)'!$B$6:$B$1048576,9,'业务科室人工时汇总统计表(按人按月取数法)'!$D$6:$D$1048576,'分配系数计算表_业务科室及项目成本人工时累计数 '!C99)</f>
        <v>0</v>
      </c>
      <c r="Z99" s="61"/>
    </row>
    <row r="100" spans="1:26" ht="20.100000000000001" customHeight="1" x14ac:dyDescent="0.15">
      <c r="A100" s="31">
        <v>2023</v>
      </c>
      <c r="B100" s="31">
        <v>9</v>
      </c>
      <c r="C100" s="35" t="s">
        <v>26</v>
      </c>
      <c r="D100" s="38">
        <f t="shared" si="43"/>
        <v>7.1599999999999997E-2</v>
      </c>
      <c r="E100" s="59">
        <f t="shared" si="40"/>
        <v>702</v>
      </c>
      <c r="F100" s="59">
        <f t="shared" si="41"/>
        <v>0</v>
      </c>
      <c r="G100" s="59">
        <f t="shared" si="42"/>
        <v>0</v>
      </c>
      <c r="H100" s="59">
        <f>SUMIFS('业务科室人工时汇总统计表(按人按月取数法)'!$H$6:$H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I100" s="59">
        <f>SUMIFS('业务科室人工时汇总统计表(按人按月取数法)'!$I$6:$I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J100" s="59">
        <f>SUMIFS('业务科室人工时汇总统计表(按人按月取数法)'!$J$6:$J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K100" s="59">
        <f>SUMIFS('业务科室人工时汇总统计表(按人按月取数法)'!$K$6:$K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L100" s="59">
        <f>SUMIFS('业务科室人工时汇总统计表(按人按月取数法)'!$L$6:$L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M100" s="59">
        <f>SUMIFS('业务科室人工时汇总统计表(按人按月取数法)'!$M$6:$M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N100" s="59">
        <f>SUMIFS('业务科室人工时汇总统计表(按人按月取数法)'!$N$6:$N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O100" s="59">
        <f>SUMIFS('业务科室人工时汇总统计表(按人按月取数法)'!$O$6:$O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P100" s="59">
        <f>SUMIFS('业务科室人工时汇总统计表(按人按月取数法)'!$P$6:$P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Q100" s="59">
        <f>SUMIFS('业务科室人工时汇总统计表(按人按月取数法)'!$Q$6:$Q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R100" s="59">
        <f>SUMIFS('业务科室人工时汇总统计表(按人按月取数法)'!$R$6:$R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S100" s="59">
        <f>SUMIFS('业务科室人工时汇总统计表(按人按月取数法)'!$S$6:$S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T100" s="59">
        <f>SUMIFS('业务科室人工时汇总统计表(按人按月取数法)'!$T$6:$T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U100" s="59">
        <f>SUMIFS('业务科室人工时汇总统计表(按人按月取数法)'!$U$6:$U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V100" s="59">
        <f>SUMIFS('业务科室人工时汇总统计表(按人按月取数法)'!$V$6:$V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W100" s="59">
        <f>SUMIFS('业务科室人工时汇总统计表(按人按月取数法)'!$W$6:$W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X100" s="59">
        <f>SUMIFS('业务科室人工时汇总统计表(按人按月取数法)'!$X$6:$X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Y100" s="59">
        <f>SUMIFS('业务科室人工时汇总统计表(按人按月取数法)'!$Y$6:$Y$1048576,'业务科室人工时汇总统计表(按人按月取数法)'!$B$6:$B$1048576,9,'业务科室人工时汇总统计表(按人按月取数法)'!$D$6:$D$1048576,'分配系数计算表_业务科室及项目成本人工时累计数 '!C100)</f>
        <v>0</v>
      </c>
      <c r="Z100" s="61"/>
    </row>
    <row r="101" spans="1:26" ht="20.100000000000001" customHeight="1" x14ac:dyDescent="0.15">
      <c r="A101" s="31">
        <v>2023</v>
      </c>
      <c r="B101" s="31">
        <v>9</v>
      </c>
      <c r="C101" s="35" t="s">
        <v>28</v>
      </c>
      <c r="D101" s="38">
        <f t="shared" si="43"/>
        <v>7.3300000000000004E-2</v>
      </c>
      <c r="E101" s="59">
        <f t="shared" si="40"/>
        <v>718</v>
      </c>
      <c r="F101" s="59">
        <f t="shared" si="41"/>
        <v>0</v>
      </c>
      <c r="G101" s="59">
        <f t="shared" si="42"/>
        <v>0</v>
      </c>
      <c r="H101" s="59">
        <f>SUMIFS('业务科室人工时汇总统计表(按人按月取数法)'!$H$6:$H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I101" s="59">
        <f>SUMIFS('业务科室人工时汇总统计表(按人按月取数法)'!$I$6:$I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J101" s="59">
        <f>SUMIFS('业务科室人工时汇总统计表(按人按月取数法)'!$J$6:$J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K101" s="59">
        <f>SUMIFS('业务科室人工时汇总统计表(按人按月取数法)'!$K$6:$K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L101" s="59">
        <f>SUMIFS('业务科室人工时汇总统计表(按人按月取数法)'!$L$6:$L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M101" s="59">
        <f>SUMIFS('业务科室人工时汇总统计表(按人按月取数法)'!$M$6:$M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N101" s="59">
        <f>SUMIFS('业务科室人工时汇总统计表(按人按月取数法)'!$N$6:$N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O101" s="59">
        <f>SUMIFS('业务科室人工时汇总统计表(按人按月取数法)'!$O$6:$O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P101" s="59">
        <f>SUMIFS('业务科室人工时汇总统计表(按人按月取数法)'!$P$6:$P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Q101" s="59">
        <f>SUMIFS('业务科室人工时汇总统计表(按人按月取数法)'!$Q$6:$Q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R101" s="59">
        <f>SUMIFS('业务科室人工时汇总统计表(按人按月取数法)'!$R$6:$R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S101" s="59">
        <f>SUMIFS('业务科室人工时汇总统计表(按人按月取数法)'!$S$6:$S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T101" s="59">
        <f>SUMIFS('业务科室人工时汇总统计表(按人按月取数法)'!$T$6:$T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U101" s="59">
        <f>SUMIFS('业务科室人工时汇总统计表(按人按月取数法)'!$U$6:$U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V101" s="59">
        <f>SUMIFS('业务科室人工时汇总统计表(按人按月取数法)'!$V$6:$V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W101" s="59">
        <f>SUMIFS('业务科室人工时汇总统计表(按人按月取数法)'!$W$6:$W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X101" s="59">
        <f>SUMIFS('业务科室人工时汇总统计表(按人按月取数法)'!$X$6:$X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Y101" s="59">
        <f>SUMIFS('业务科室人工时汇总统计表(按人按月取数法)'!$Y$6:$Y$1048576,'业务科室人工时汇总统计表(按人按月取数法)'!$B$6:$B$1048576,9,'业务科室人工时汇总统计表(按人按月取数法)'!$D$6:$D$1048576,'分配系数计算表_业务科室及项目成本人工时累计数 '!C101)</f>
        <v>0</v>
      </c>
      <c r="Z101" s="61"/>
    </row>
    <row r="102" spans="1:26" ht="20.100000000000001" customHeight="1" x14ac:dyDescent="0.15">
      <c r="A102" s="31">
        <v>2023</v>
      </c>
      <c r="B102" s="31">
        <v>9</v>
      </c>
      <c r="C102" s="35" t="s">
        <v>51</v>
      </c>
      <c r="D102" s="38">
        <f t="shared" si="43"/>
        <v>7.1099999999999997E-2</v>
      </c>
      <c r="E102" s="59">
        <f t="shared" si="40"/>
        <v>697</v>
      </c>
      <c r="F102" s="59">
        <f t="shared" si="41"/>
        <v>0</v>
      </c>
      <c r="G102" s="59">
        <f t="shared" si="42"/>
        <v>0</v>
      </c>
      <c r="H102" s="59">
        <f>SUMIFS('业务科室人工时汇总统计表(按人按月取数法)'!$H$6:$H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I102" s="59">
        <f>SUMIFS('业务科室人工时汇总统计表(按人按月取数法)'!$I$6:$I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J102" s="59">
        <f>SUMIFS('业务科室人工时汇总统计表(按人按月取数法)'!$J$6:$J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K102" s="59">
        <f>SUMIFS('业务科室人工时汇总统计表(按人按月取数法)'!$K$6:$K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L102" s="59">
        <f>SUMIFS('业务科室人工时汇总统计表(按人按月取数法)'!$L$6:$L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M102" s="59">
        <f>SUMIFS('业务科室人工时汇总统计表(按人按月取数法)'!$M$6:$M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N102" s="59">
        <f>SUMIFS('业务科室人工时汇总统计表(按人按月取数法)'!$N$6:$N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O102" s="59">
        <f>SUMIFS('业务科室人工时汇总统计表(按人按月取数法)'!$O$6:$O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P102" s="59">
        <f>SUMIFS('业务科室人工时汇总统计表(按人按月取数法)'!$P$6:$P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Q102" s="59">
        <f>SUMIFS('业务科室人工时汇总统计表(按人按月取数法)'!$Q$6:$Q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R102" s="59">
        <f>SUMIFS('业务科室人工时汇总统计表(按人按月取数法)'!$R$6:$R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S102" s="59">
        <f>SUMIFS('业务科室人工时汇总统计表(按人按月取数法)'!$S$6:$S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T102" s="59">
        <f>SUMIFS('业务科室人工时汇总统计表(按人按月取数法)'!$T$6:$T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U102" s="59">
        <f>SUMIFS('业务科室人工时汇总统计表(按人按月取数法)'!$U$6:$U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V102" s="59">
        <f>SUMIFS('业务科室人工时汇总统计表(按人按月取数法)'!$V$6:$V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W102" s="59">
        <f>SUMIFS('业务科室人工时汇总统计表(按人按月取数法)'!$W$6:$W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X102" s="59">
        <f>SUMIFS('业务科室人工时汇总统计表(按人按月取数法)'!$X$6:$X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Y102" s="59">
        <f>SUMIFS('业务科室人工时汇总统计表(按人按月取数法)'!$Y$6:$Y$1048576,'业务科室人工时汇总统计表(按人按月取数法)'!$B$6:$B$1048576,9,'业务科室人工时汇总统计表(按人按月取数法)'!$D$6:$D$1048576,'分配系数计算表_业务科室及项目成本人工时累计数 '!C102)</f>
        <v>0</v>
      </c>
      <c r="Z102" s="61"/>
    </row>
    <row r="103" spans="1:26" ht="20.100000000000001" customHeight="1" x14ac:dyDescent="0.15">
      <c r="A103" s="31">
        <v>2023</v>
      </c>
      <c r="B103" s="31">
        <v>9</v>
      </c>
      <c r="C103" s="35" t="s">
        <v>52</v>
      </c>
      <c r="D103" s="38">
        <f t="shared" si="43"/>
        <v>7.5200000000000003E-2</v>
      </c>
      <c r="E103" s="59">
        <f t="shared" si="40"/>
        <v>737</v>
      </c>
      <c r="F103" s="59">
        <f t="shared" si="41"/>
        <v>0</v>
      </c>
      <c r="G103" s="59">
        <f t="shared" si="42"/>
        <v>0</v>
      </c>
      <c r="H103" s="59">
        <f>SUMIFS('业务科室人工时汇总统计表(按人按月取数法)'!$H$6:$H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I103" s="59">
        <f>SUMIFS('业务科室人工时汇总统计表(按人按月取数法)'!$I$6:$I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J103" s="59">
        <f>SUMIFS('业务科室人工时汇总统计表(按人按月取数法)'!$J$6:$J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K103" s="59">
        <f>SUMIFS('业务科室人工时汇总统计表(按人按月取数法)'!$K$6:$K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L103" s="59">
        <f>SUMIFS('业务科室人工时汇总统计表(按人按月取数法)'!$L$6:$L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M103" s="59">
        <f>SUMIFS('业务科室人工时汇总统计表(按人按月取数法)'!$M$6:$M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N103" s="59">
        <f>SUMIFS('业务科室人工时汇总统计表(按人按月取数法)'!$N$6:$N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O103" s="59">
        <f>SUMIFS('业务科室人工时汇总统计表(按人按月取数法)'!$O$6:$O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P103" s="59">
        <f>SUMIFS('业务科室人工时汇总统计表(按人按月取数法)'!$P$6:$P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Q103" s="59">
        <f>SUMIFS('业务科室人工时汇总统计表(按人按月取数法)'!$Q$6:$Q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R103" s="59">
        <f>SUMIFS('业务科室人工时汇总统计表(按人按月取数法)'!$R$6:$R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S103" s="59">
        <f>SUMIFS('业务科室人工时汇总统计表(按人按月取数法)'!$S$6:$S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T103" s="59">
        <f>SUMIFS('业务科室人工时汇总统计表(按人按月取数法)'!$T$6:$T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U103" s="59">
        <f>SUMIFS('业务科室人工时汇总统计表(按人按月取数法)'!$U$6:$U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V103" s="59">
        <f>SUMIFS('业务科室人工时汇总统计表(按人按月取数法)'!$V$6:$V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W103" s="59">
        <f>SUMIFS('业务科室人工时汇总统计表(按人按月取数法)'!$W$6:$W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X103" s="59">
        <f>SUMIFS('业务科室人工时汇总统计表(按人按月取数法)'!$X$6:$X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Y103" s="59">
        <f>SUMIFS('业务科室人工时汇总统计表(按人按月取数法)'!$Y$6:$Y$1048576,'业务科室人工时汇总统计表(按人按月取数法)'!$B$6:$B$1048576,9,'业务科室人工时汇总统计表(按人按月取数法)'!$D$6:$D$1048576,'分配系数计算表_业务科室及项目成本人工时累计数 '!C103)</f>
        <v>0</v>
      </c>
      <c r="Z103" s="61"/>
    </row>
    <row r="104" spans="1:26" ht="20.100000000000001" customHeight="1" x14ac:dyDescent="0.15">
      <c r="A104" s="31">
        <v>2023</v>
      </c>
      <c r="B104" s="31">
        <v>9</v>
      </c>
      <c r="C104" s="56" t="s">
        <v>152</v>
      </c>
      <c r="D104" s="39">
        <f>SUM(D94:D103)</f>
        <v>1</v>
      </c>
      <c r="E104" s="59">
        <f>SUM(E94:E103)</f>
        <v>9798</v>
      </c>
      <c r="F104" s="59">
        <f t="shared" ref="F104:Y104" si="44">SUM(F94:F103)</f>
        <v>0</v>
      </c>
      <c r="G104" s="59">
        <f t="shared" si="44"/>
        <v>0</v>
      </c>
      <c r="H104" s="59">
        <f t="shared" si="44"/>
        <v>0</v>
      </c>
      <c r="I104" s="59">
        <f t="shared" si="44"/>
        <v>0</v>
      </c>
      <c r="J104" s="59">
        <f t="shared" si="44"/>
        <v>0</v>
      </c>
      <c r="K104" s="59">
        <f t="shared" si="44"/>
        <v>0</v>
      </c>
      <c r="L104" s="59">
        <f t="shared" si="44"/>
        <v>0</v>
      </c>
      <c r="M104" s="59">
        <f t="shared" si="44"/>
        <v>0</v>
      </c>
      <c r="N104" s="59">
        <f t="shared" si="44"/>
        <v>0</v>
      </c>
      <c r="O104" s="59">
        <f t="shared" si="44"/>
        <v>0</v>
      </c>
      <c r="P104" s="59">
        <f>SUM(P94:P103)</f>
        <v>0</v>
      </c>
      <c r="Q104" s="59">
        <f t="shared" si="44"/>
        <v>0</v>
      </c>
      <c r="R104" s="59">
        <f t="shared" si="44"/>
        <v>0</v>
      </c>
      <c r="S104" s="59">
        <f t="shared" si="44"/>
        <v>0</v>
      </c>
      <c r="T104" s="59">
        <f t="shared" si="44"/>
        <v>0</v>
      </c>
      <c r="U104" s="59">
        <f t="shared" si="44"/>
        <v>0</v>
      </c>
      <c r="V104" s="59">
        <f t="shared" si="44"/>
        <v>0</v>
      </c>
      <c r="W104" s="59">
        <f t="shared" si="44"/>
        <v>0</v>
      </c>
      <c r="X104" s="59">
        <f t="shared" si="44"/>
        <v>0</v>
      </c>
      <c r="Y104" s="59">
        <f t="shared" si="44"/>
        <v>0</v>
      </c>
      <c r="Z104" s="35"/>
    </row>
    <row r="105" spans="1:26" ht="20.100000000000001" customHeight="1" x14ac:dyDescent="0.15">
      <c r="A105" s="31">
        <v>2023</v>
      </c>
      <c r="B105" s="31">
        <v>10</v>
      </c>
      <c r="C105" s="35" t="s">
        <v>25</v>
      </c>
      <c r="D105" s="38">
        <f>E105/$E$115</f>
        <v>0.2049</v>
      </c>
      <c r="E105" s="59">
        <f t="shared" ref="E105:E114" si="45">E94+F105</f>
        <v>2008</v>
      </c>
      <c r="F105" s="59">
        <f t="shared" ref="F105:F114" si="46">SUM(H105:Y105)</f>
        <v>0</v>
      </c>
      <c r="G105" s="59">
        <f t="shared" ref="G105:G114" si="47">SUM(H105:N105)</f>
        <v>0</v>
      </c>
      <c r="H105" s="59">
        <f>SUMIFS('业务科室人工时汇总统计表(按人按月取数法)'!$H$6:$H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I105" s="59">
        <f>SUMIFS('业务科室人工时汇总统计表(按人按月取数法)'!$I$6:$I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J105" s="59">
        <f>SUMIFS('业务科室人工时汇总统计表(按人按月取数法)'!$J$6:$J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K105" s="59">
        <f>SUMIFS('业务科室人工时汇总统计表(按人按月取数法)'!$K$6:$K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L105" s="59">
        <f>SUMIFS('业务科室人工时汇总统计表(按人按月取数法)'!$L$6:$L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M105" s="59">
        <f>SUMIFS('业务科室人工时汇总统计表(按人按月取数法)'!$M$6:$M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N105" s="59">
        <f>SUMIFS('业务科室人工时汇总统计表(按人按月取数法)'!$N$6:$N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O105" s="59">
        <f>SUMIFS('业务科室人工时汇总统计表(按人按月取数法)'!$O$6:$O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P105" s="59">
        <f>SUMIFS('业务科室人工时汇总统计表(按人按月取数法)'!$P$6:$P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Q105" s="59">
        <f>SUMIFS('业务科室人工时汇总统计表(按人按月取数法)'!$Q$6:$Q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R105" s="59">
        <f>SUMIFS('业务科室人工时汇总统计表(按人按月取数法)'!$R$6:$R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S105" s="59">
        <f>SUMIFS('业务科室人工时汇总统计表(按人按月取数法)'!$S$6:$S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T105" s="59">
        <f>SUMIFS('业务科室人工时汇总统计表(按人按月取数法)'!$T$6:$T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U105" s="59">
        <f>SUMIFS('业务科室人工时汇总统计表(按人按月取数法)'!$U$6:$U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V105" s="59">
        <f>SUMIFS('业务科室人工时汇总统计表(按人按月取数法)'!$V$6:$V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W105" s="59">
        <f>SUMIFS('业务科室人工时汇总统计表(按人按月取数法)'!$W$6:$W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X105" s="59">
        <f>SUMIFS('业务科室人工时汇总统计表(按人按月取数法)'!$X$6:$X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Y105" s="59">
        <f>SUMIFS('业务科室人工时汇总统计表(按人按月取数法)'!$Y$6:$Y$1048576,'业务科室人工时汇总统计表(按人按月取数法)'!$B$6:$B$1048576,10,'业务科室人工时汇总统计表(按人按月取数法)'!$D$6:$D$1048576,'分配系数计算表_业务科室及项目成本人工时累计数 '!C105)</f>
        <v>0</v>
      </c>
      <c r="Z105" s="61"/>
    </row>
    <row r="106" spans="1:26" ht="20.100000000000001" customHeight="1" x14ac:dyDescent="0.15">
      <c r="A106" s="31">
        <v>2023</v>
      </c>
      <c r="B106" s="31">
        <v>10</v>
      </c>
      <c r="C106" s="35" t="s">
        <v>27</v>
      </c>
      <c r="D106" s="38">
        <f t="shared" ref="D106:D114" si="48">E106/$E$115</f>
        <v>0.21759999999999999</v>
      </c>
      <c r="E106" s="59">
        <f t="shared" si="45"/>
        <v>2132</v>
      </c>
      <c r="F106" s="59">
        <f t="shared" si="46"/>
        <v>0</v>
      </c>
      <c r="G106" s="59">
        <f t="shared" si="47"/>
        <v>0</v>
      </c>
      <c r="H106" s="59">
        <f>SUMIFS('业务科室人工时汇总统计表(按人按月取数法)'!$H$6:$H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I106" s="59">
        <f>SUMIFS('业务科室人工时汇总统计表(按人按月取数法)'!$I$6:$I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J106" s="59">
        <f>SUMIFS('业务科室人工时汇总统计表(按人按月取数法)'!$J$6:$J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K106" s="59">
        <f>SUMIFS('业务科室人工时汇总统计表(按人按月取数法)'!$K$6:$K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L106" s="59">
        <f>SUMIFS('业务科室人工时汇总统计表(按人按月取数法)'!$L$6:$L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M106" s="59">
        <f>SUMIFS('业务科室人工时汇总统计表(按人按月取数法)'!$M$6:$M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N106" s="59">
        <f>SUMIFS('业务科室人工时汇总统计表(按人按月取数法)'!$N$6:$N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O106" s="59">
        <f>SUMIFS('业务科室人工时汇总统计表(按人按月取数法)'!$O$6:$O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P106" s="59">
        <f>SUMIFS('业务科室人工时汇总统计表(按人按月取数法)'!$P$6:$P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Q106" s="59">
        <f>SUMIFS('业务科室人工时汇总统计表(按人按月取数法)'!$Q$6:$Q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R106" s="59">
        <f>SUMIFS('业务科室人工时汇总统计表(按人按月取数法)'!$R$6:$R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S106" s="59">
        <f>SUMIFS('业务科室人工时汇总统计表(按人按月取数法)'!$S$6:$S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T106" s="59">
        <f>SUMIFS('业务科室人工时汇总统计表(按人按月取数法)'!$T$6:$T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U106" s="59">
        <f>SUMIFS('业务科室人工时汇总统计表(按人按月取数法)'!$U$6:$U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V106" s="59">
        <f>SUMIFS('业务科室人工时汇总统计表(按人按月取数法)'!$V$6:$V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W106" s="59">
        <f>SUMIFS('业务科室人工时汇总统计表(按人按月取数法)'!$W$6:$W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X106" s="59">
        <f>SUMIFS('业务科室人工时汇总统计表(按人按月取数法)'!$X$6:$X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Y106" s="59">
        <f>SUMIFS('业务科室人工时汇总统计表(按人按月取数法)'!$Y$6:$Y$1048576,'业务科室人工时汇总统计表(按人按月取数法)'!$B$6:$B$1048576,10,'业务科室人工时汇总统计表(按人按月取数法)'!$D$6:$D$1048576,'分配系数计算表_业务科室及项目成本人工时累计数 '!C106)</f>
        <v>0</v>
      </c>
      <c r="Z106" s="61"/>
    </row>
    <row r="107" spans="1:26" ht="20.100000000000001" customHeight="1" x14ac:dyDescent="0.15">
      <c r="A107" s="31">
        <v>2023</v>
      </c>
      <c r="B107" s="31">
        <v>10</v>
      </c>
      <c r="C107" s="37" t="s">
        <v>59</v>
      </c>
      <c r="D107" s="38">
        <f t="shared" si="48"/>
        <v>7.4999999999999997E-2</v>
      </c>
      <c r="E107" s="59">
        <f t="shared" si="45"/>
        <v>735</v>
      </c>
      <c r="F107" s="59">
        <f t="shared" si="46"/>
        <v>0</v>
      </c>
      <c r="G107" s="59">
        <f t="shared" si="47"/>
        <v>0</v>
      </c>
      <c r="H107" s="59">
        <f>SUMIFS('业务科室人工时汇总统计表(按人按月取数法)'!$H$6:$H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I107" s="59">
        <f>SUMIFS('业务科室人工时汇总统计表(按人按月取数法)'!$I$6:$I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J107" s="59">
        <f>SUMIFS('业务科室人工时汇总统计表(按人按月取数法)'!$J$6:$J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K107" s="59">
        <f>SUMIFS('业务科室人工时汇总统计表(按人按月取数法)'!$K$6:$K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L107" s="59">
        <f>SUMIFS('业务科室人工时汇总统计表(按人按月取数法)'!$L$6:$L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M107" s="59">
        <f>SUMIFS('业务科室人工时汇总统计表(按人按月取数法)'!$M$6:$M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N107" s="59">
        <f>SUMIFS('业务科室人工时汇总统计表(按人按月取数法)'!$N$6:$N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O107" s="59">
        <f>SUMIFS('业务科室人工时汇总统计表(按人按月取数法)'!$O$6:$O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P107" s="59">
        <f>SUMIFS('业务科室人工时汇总统计表(按人按月取数法)'!$P$6:$P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Q107" s="59">
        <f>SUMIFS('业务科室人工时汇总统计表(按人按月取数法)'!$Q$6:$Q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R107" s="59">
        <f>SUMIFS('业务科室人工时汇总统计表(按人按月取数法)'!$R$6:$R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S107" s="59">
        <f>SUMIFS('业务科室人工时汇总统计表(按人按月取数法)'!$S$6:$S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T107" s="59">
        <f>SUMIFS('业务科室人工时汇总统计表(按人按月取数法)'!$T$6:$T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U107" s="59">
        <f>SUMIFS('业务科室人工时汇总统计表(按人按月取数法)'!$U$6:$U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V107" s="59">
        <f>SUMIFS('业务科室人工时汇总统计表(按人按月取数法)'!$V$6:$V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W107" s="59">
        <f>SUMIFS('业务科室人工时汇总统计表(按人按月取数法)'!$W$6:$W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X107" s="59">
        <f>SUMIFS('业务科室人工时汇总统计表(按人按月取数法)'!$X$6:$X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Y107" s="59">
        <f>SUMIFS('业务科室人工时汇总统计表(按人按月取数法)'!$Y$6:$Y$1048576,'业务科室人工时汇总统计表(按人按月取数法)'!$B$6:$B$1048576,10,'业务科室人工时汇总统计表(按人按月取数法)'!$D$6:$D$1048576,'分配系数计算表_业务科室及项目成本人工时累计数 '!C107)</f>
        <v>0</v>
      </c>
      <c r="Z107" s="61"/>
    </row>
    <row r="108" spans="1:26" ht="20.100000000000001" customHeight="1" x14ac:dyDescent="0.15">
      <c r="A108" s="31">
        <v>2023</v>
      </c>
      <c r="B108" s="31">
        <v>10</v>
      </c>
      <c r="C108" s="35" t="s">
        <v>30</v>
      </c>
      <c r="D108" s="38">
        <f t="shared" si="48"/>
        <v>7.4899999999999994E-2</v>
      </c>
      <c r="E108" s="59">
        <f t="shared" si="45"/>
        <v>734</v>
      </c>
      <c r="F108" s="59">
        <f t="shared" si="46"/>
        <v>0</v>
      </c>
      <c r="G108" s="59">
        <f t="shared" si="47"/>
        <v>0</v>
      </c>
      <c r="H108" s="59">
        <f>SUMIFS('业务科室人工时汇总统计表(按人按月取数法)'!$H$6:$H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I108" s="59">
        <f>SUMIFS('业务科室人工时汇总统计表(按人按月取数法)'!$I$6:$I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J108" s="59">
        <f>SUMIFS('业务科室人工时汇总统计表(按人按月取数法)'!$J$6:$J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K108" s="59">
        <f>SUMIFS('业务科室人工时汇总统计表(按人按月取数法)'!$K$6:$K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L108" s="59">
        <f>SUMIFS('业务科室人工时汇总统计表(按人按月取数法)'!$L$6:$L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M108" s="59">
        <f>SUMIFS('业务科室人工时汇总统计表(按人按月取数法)'!$M$6:$M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N108" s="59">
        <f>SUMIFS('业务科室人工时汇总统计表(按人按月取数法)'!$N$6:$N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O108" s="59">
        <f>SUMIFS('业务科室人工时汇总统计表(按人按月取数法)'!$O$6:$O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P108" s="59">
        <f>SUMIFS('业务科室人工时汇总统计表(按人按月取数法)'!$P$6:$P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Q108" s="59">
        <f>SUMIFS('业务科室人工时汇总统计表(按人按月取数法)'!$Q$6:$Q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R108" s="59">
        <f>SUMIFS('业务科室人工时汇总统计表(按人按月取数法)'!$R$6:$R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S108" s="59">
        <f>SUMIFS('业务科室人工时汇总统计表(按人按月取数法)'!$S$6:$S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T108" s="59">
        <f>SUMIFS('业务科室人工时汇总统计表(按人按月取数法)'!$T$6:$T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U108" s="59">
        <f>SUMIFS('业务科室人工时汇总统计表(按人按月取数法)'!$U$6:$U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V108" s="59">
        <f>SUMIFS('业务科室人工时汇总统计表(按人按月取数法)'!$V$6:$V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W108" s="59">
        <f>SUMIFS('业务科室人工时汇总统计表(按人按月取数法)'!$W$6:$W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X108" s="59">
        <f>SUMIFS('业务科室人工时汇总统计表(按人按月取数法)'!$X$6:$X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Y108" s="59">
        <f>SUMIFS('业务科室人工时汇总统计表(按人按月取数法)'!$Y$6:$Y$1048576,'业务科室人工时汇总统计表(按人按月取数法)'!$B$6:$B$1048576,10,'业务科室人工时汇总统计表(按人按月取数法)'!$D$6:$D$1048576,'分配系数计算表_业务科室及项目成本人工时累计数 '!C108)</f>
        <v>0</v>
      </c>
      <c r="Z108" s="61"/>
    </row>
    <row r="109" spans="1:26" ht="20.100000000000001" customHeight="1" x14ac:dyDescent="0.15">
      <c r="A109" s="31">
        <v>2023</v>
      </c>
      <c r="B109" s="31">
        <v>10</v>
      </c>
      <c r="C109" s="35" t="s">
        <v>31</v>
      </c>
      <c r="D109" s="38">
        <f t="shared" si="48"/>
        <v>6.1499999999999999E-2</v>
      </c>
      <c r="E109" s="59">
        <f t="shared" si="45"/>
        <v>603</v>
      </c>
      <c r="F109" s="59">
        <f t="shared" si="46"/>
        <v>0</v>
      </c>
      <c r="G109" s="59">
        <f t="shared" si="47"/>
        <v>0</v>
      </c>
      <c r="H109" s="59">
        <f>SUMIFS('业务科室人工时汇总统计表(按人按月取数法)'!$H$6:$H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I109" s="59">
        <f>SUMIFS('业务科室人工时汇总统计表(按人按月取数法)'!$I$6:$I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J109" s="59">
        <f>SUMIFS('业务科室人工时汇总统计表(按人按月取数法)'!$J$6:$J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K109" s="59">
        <f>SUMIFS('业务科室人工时汇总统计表(按人按月取数法)'!$K$6:$K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L109" s="59">
        <f>SUMIFS('业务科室人工时汇总统计表(按人按月取数法)'!$L$6:$L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M109" s="59">
        <f>SUMIFS('业务科室人工时汇总统计表(按人按月取数法)'!$M$6:$M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N109" s="59">
        <f>SUMIFS('业务科室人工时汇总统计表(按人按月取数法)'!$N$6:$N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O109" s="59">
        <f>SUMIFS('业务科室人工时汇总统计表(按人按月取数法)'!$O$6:$O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P109" s="59">
        <f>SUMIFS('业务科室人工时汇总统计表(按人按月取数法)'!$P$6:$P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Q109" s="59">
        <f>SUMIFS('业务科室人工时汇总统计表(按人按月取数法)'!$Q$6:$Q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R109" s="59">
        <f>SUMIFS('业务科室人工时汇总统计表(按人按月取数法)'!$R$6:$R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S109" s="59">
        <f>SUMIFS('业务科室人工时汇总统计表(按人按月取数法)'!$S$6:$S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T109" s="59">
        <f>SUMIFS('业务科室人工时汇总统计表(按人按月取数法)'!$T$6:$T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U109" s="59">
        <f>SUMIFS('业务科室人工时汇总统计表(按人按月取数法)'!$U$6:$U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V109" s="59">
        <f>SUMIFS('业务科室人工时汇总统计表(按人按月取数法)'!$V$6:$V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W109" s="59">
        <f>SUMIFS('业务科室人工时汇总统计表(按人按月取数法)'!$W$6:$W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X109" s="59">
        <f>SUMIFS('业务科室人工时汇总统计表(按人按月取数法)'!$X$6:$X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Y109" s="59">
        <f>SUMIFS('业务科室人工时汇总统计表(按人按月取数法)'!$Y$6:$Y$1048576,'业务科室人工时汇总统计表(按人按月取数法)'!$B$6:$B$1048576,10,'业务科室人工时汇总统计表(按人按月取数法)'!$D$6:$D$1048576,'分配系数计算表_业务科室及项目成本人工时累计数 '!C109)</f>
        <v>0</v>
      </c>
      <c r="Z109" s="61"/>
    </row>
    <row r="110" spans="1:26" ht="20.100000000000001" customHeight="1" x14ac:dyDescent="0.15">
      <c r="A110" s="31">
        <v>2023</v>
      </c>
      <c r="B110" s="31">
        <v>10</v>
      </c>
      <c r="C110" s="35" t="s">
        <v>32</v>
      </c>
      <c r="D110" s="38">
        <f t="shared" si="48"/>
        <v>7.4700000000000003E-2</v>
      </c>
      <c r="E110" s="59">
        <f t="shared" si="45"/>
        <v>732</v>
      </c>
      <c r="F110" s="59">
        <f t="shared" si="46"/>
        <v>0</v>
      </c>
      <c r="G110" s="59">
        <f t="shared" si="47"/>
        <v>0</v>
      </c>
      <c r="H110" s="59">
        <f>SUMIFS('业务科室人工时汇总统计表(按人按月取数法)'!$H$6:$H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I110" s="59">
        <f>SUMIFS('业务科室人工时汇总统计表(按人按月取数法)'!$I$6:$I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J110" s="59">
        <f>SUMIFS('业务科室人工时汇总统计表(按人按月取数法)'!$J$6:$J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K110" s="59">
        <f>SUMIFS('业务科室人工时汇总统计表(按人按月取数法)'!$K$6:$K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L110" s="59">
        <f>SUMIFS('业务科室人工时汇总统计表(按人按月取数法)'!$L$6:$L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M110" s="59">
        <f>SUMIFS('业务科室人工时汇总统计表(按人按月取数法)'!$M$6:$M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N110" s="59">
        <f>SUMIFS('业务科室人工时汇总统计表(按人按月取数法)'!$N$6:$N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O110" s="59">
        <f>SUMIFS('业务科室人工时汇总统计表(按人按月取数法)'!$O$6:$O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P110" s="59">
        <f>SUMIFS('业务科室人工时汇总统计表(按人按月取数法)'!$P$6:$P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Q110" s="59">
        <f>SUMIFS('业务科室人工时汇总统计表(按人按月取数法)'!$Q$6:$Q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R110" s="59">
        <f>SUMIFS('业务科室人工时汇总统计表(按人按月取数法)'!$R$6:$R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S110" s="59">
        <f>SUMIFS('业务科室人工时汇总统计表(按人按月取数法)'!$S$6:$S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T110" s="59">
        <f>SUMIFS('业务科室人工时汇总统计表(按人按月取数法)'!$T$6:$T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U110" s="59">
        <f>SUMIFS('业务科室人工时汇总统计表(按人按月取数法)'!$U$6:$U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V110" s="59">
        <f>SUMIFS('业务科室人工时汇总统计表(按人按月取数法)'!$V$6:$V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W110" s="59">
        <f>SUMIFS('业务科室人工时汇总统计表(按人按月取数法)'!$W$6:$W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X110" s="59">
        <f>SUMIFS('业务科室人工时汇总统计表(按人按月取数法)'!$X$6:$X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Y110" s="59">
        <f>SUMIFS('业务科室人工时汇总统计表(按人按月取数法)'!$Y$6:$Y$1048576,'业务科室人工时汇总统计表(按人按月取数法)'!$B$6:$B$1048576,10,'业务科室人工时汇总统计表(按人按月取数法)'!$D$6:$D$1048576,'分配系数计算表_业务科室及项目成本人工时累计数 '!C110)</f>
        <v>0</v>
      </c>
      <c r="Z110" s="61"/>
    </row>
    <row r="111" spans="1:26" ht="20.100000000000001" customHeight="1" x14ac:dyDescent="0.15">
      <c r="A111" s="31">
        <v>2023</v>
      </c>
      <c r="B111" s="31">
        <v>10</v>
      </c>
      <c r="C111" s="35" t="s">
        <v>26</v>
      </c>
      <c r="D111" s="38">
        <f t="shared" si="48"/>
        <v>7.1599999999999997E-2</v>
      </c>
      <c r="E111" s="59">
        <f t="shared" si="45"/>
        <v>702</v>
      </c>
      <c r="F111" s="59">
        <f t="shared" si="46"/>
        <v>0</v>
      </c>
      <c r="G111" s="59">
        <f t="shared" si="47"/>
        <v>0</v>
      </c>
      <c r="H111" s="59">
        <f>SUMIFS('业务科室人工时汇总统计表(按人按月取数法)'!$H$6:$H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I111" s="59">
        <f>SUMIFS('业务科室人工时汇总统计表(按人按月取数法)'!$I$6:$I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J111" s="59">
        <f>SUMIFS('业务科室人工时汇总统计表(按人按月取数法)'!$J$6:$J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K111" s="59">
        <f>SUMIFS('业务科室人工时汇总统计表(按人按月取数法)'!$K$6:$K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L111" s="59">
        <f>SUMIFS('业务科室人工时汇总统计表(按人按月取数法)'!$L$6:$L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M111" s="59">
        <f>SUMIFS('业务科室人工时汇总统计表(按人按月取数法)'!$M$6:$M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N111" s="59">
        <f>SUMIFS('业务科室人工时汇总统计表(按人按月取数法)'!$N$6:$N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O111" s="59">
        <f>SUMIFS('业务科室人工时汇总统计表(按人按月取数法)'!$O$6:$O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P111" s="59">
        <f>SUMIFS('业务科室人工时汇总统计表(按人按月取数法)'!$P$6:$P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Q111" s="59">
        <f>SUMIFS('业务科室人工时汇总统计表(按人按月取数法)'!$Q$6:$Q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R111" s="59">
        <f>SUMIFS('业务科室人工时汇总统计表(按人按月取数法)'!$R$6:$R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S111" s="59">
        <f>SUMIFS('业务科室人工时汇总统计表(按人按月取数法)'!$S$6:$S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T111" s="59">
        <f>SUMIFS('业务科室人工时汇总统计表(按人按月取数法)'!$T$6:$T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U111" s="59">
        <f>SUMIFS('业务科室人工时汇总统计表(按人按月取数法)'!$U$6:$U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V111" s="59">
        <f>SUMIFS('业务科室人工时汇总统计表(按人按月取数法)'!$V$6:$V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W111" s="59">
        <f>SUMIFS('业务科室人工时汇总统计表(按人按月取数法)'!$W$6:$W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X111" s="59">
        <f>SUMIFS('业务科室人工时汇总统计表(按人按月取数法)'!$X$6:$X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Y111" s="59">
        <f>SUMIFS('业务科室人工时汇总统计表(按人按月取数法)'!$Y$6:$Y$1048576,'业务科室人工时汇总统计表(按人按月取数法)'!$B$6:$B$1048576,10,'业务科室人工时汇总统计表(按人按月取数法)'!$D$6:$D$1048576,'分配系数计算表_业务科室及项目成本人工时累计数 '!C111)</f>
        <v>0</v>
      </c>
      <c r="Z111" s="61"/>
    </row>
    <row r="112" spans="1:26" ht="20.100000000000001" customHeight="1" x14ac:dyDescent="0.15">
      <c r="A112" s="31">
        <v>2023</v>
      </c>
      <c r="B112" s="31">
        <v>10</v>
      </c>
      <c r="C112" s="35" t="s">
        <v>28</v>
      </c>
      <c r="D112" s="38">
        <f t="shared" si="48"/>
        <v>7.3300000000000004E-2</v>
      </c>
      <c r="E112" s="59">
        <f t="shared" si="45"/>
        <v>718</v>
      </c>
      <c r="F112" s="59">
        <f t="shared" si="46"/>
        <v>0</v>
      </c>
      <c r="G112" s="59">
        <f t="shared" si="47"/>
        <v>0</v>
      </c>
      <c r="H112" s="59">
        <f>SUMIFS('业务科室人工时汇总统计表(按人按月取数法)'!$H$6:$H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I112" s="59">
        <f>SUMIFS('业务科室人工时汇总统计表(按人按月取数法)'!$I$6:$I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J112" s="59">
        <f>SUMIFS('业务科室人工时汇总统计表(按人按月取数法)'!$J$6:$J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K112" s="59">
        <f>SUMIFS('业务科室人工时汇总统计表(按人按月取数法)'!$K$6:$K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L112" s="59">
        <f>SUMIFS('业务科室人工时汇总统计表(按人按月取数法)'!$L$6:$L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M112" s="59">
        <f>SUMIFS('业务科室人工时汇总统计表(按人按月取数法)'!$M$6:$M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N112" s="59">
        <f>SUMIFS('业务科室人工时汇总统计表(按人按月取数法)'!$N$6:$N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O112" s="59">
        <f>SUMIFS('业务科室人工时汇总统计表(按人按月取数法)'!$O$6:$O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P112" s="59">
        <f>SUMIFS('业务科室人工时汇总统计表(按人按月取数法)'!$P$6:$P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Q112" s="59">
        <f>SUMIFS('业务科室人工时汇总统计表(按人按月取数法)'!$Q$6:$Q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R112" s="59">
        <f>SUMIFS('业务科室人工时汇总统计表(按人按月取数法)'!$R$6:$R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S112" s="59">
        <f>SUMIFS('业务科室人工时汇总统计表(按人按月取数法)'!$S$6:$S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T112" s="59">
        <f>SUMIFS('业务科室人工时汇总统计表(按人按月取数法)'!$T$6:$T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U112" s="59">
        <f>SUMIFS('业务科室人工时汇总统计表(按人按月取数法)'!$U$6:$U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V112" s="59">
        <f>SUMIFS('业务科室人工时汇总统计表(按人按月取数法)'!$V$6:$V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W112" s="59">
        <f>SUMIFS('业务科室人工时汇总统计表(按人按月取数法)'!$W$6:$W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X112" s="59">
        <f>SUMIFS('业务科室人工时汇总统计表(按人按月取数法)'!$X$6:$X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Y112" s="59">
        <f>SUMIFS('业务科室人工时汇总统计表(按人按月取数法)'!$Y$6:$Y$1048576,'业务科室人工时汇总统计表(按人按月取数法)'!$B$6:$B$1048576,10,'业务科室人工时汇总统计表(按人按月取数法)'!$D$6:$D$1048576,'分配系数计算表_业务科室及项目成本人工时累计数 '!C112)</f>
        <v>0</v>
      </c>
      <c r="Z112" s="61"/>
    </row>
    <row r="113" spans="1:26" ht="20.100000000000001" customHeight="1" x14ac:dyDescent="0.15">
      <c r="A113" s="31">
        <v>2023</v>
      </c>
      <c r="B113" s="31">
        <v>10</v>
      </c>
      <c r="C113" s="35" t="s">
        <v>51</v>
      </c>
      <c r="D113" s="38">
        <f t="shared" si="48"/>
        <v>7.1099999999999997E-2</v>
      </c>
      <c r="E113" s="59">
        <f t="shared" si="45"/>
        <v>697</v>
      </c>
      <c r="F113" s="59">
        <f t="shared" si="46"/>
        <v>0</v>
      </c>
      <c r="G113" s="59">
        <f t="shared" si="47"/>
        <v>0</v>
      </c>
      <c r="H113" s="59">
        <f>SUMIFS('业务科室人工时汇总统计表(按人按月取数法)'!$H$6:$H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I113" s="59">
        <f>SUMIFS('业务科室人工时汇总统计表(按人按月取数法)'!$I$6:$I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J113" s="59">
        <f>SUMIFS('业务科室人工时汇总统计表(按人按月取数法)'!$J$6:$J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K113" s="59">
        <f>SUMIFS('业务科室人工时汇总统计表(按人按月取数法)'!$K$6:$K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L113" s="59">
        <f>SUMIFS('业务科室人工时汇总统计表(按人按月取数法)'!$L$6:$L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M113" s="59">
        <f>SUMIFS('业务科室人工时汇总统计表(按人按月取数法)'!$M$6:$M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N113" s="59">
        <f>SUMIFS('业务科室人工时汇总统计表(按人按月取数法)'!$N$6:$N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O113" s="59">
        <f>SUMIFS('业务科室人工时汇总统计表(按人按月取数法)'!$O$6:$O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P113" s="59">
        <f>SUMIFS('业务科室人工时汇总统计表(按人按月取数法)'!$P$6:$P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Q113" s="59">
        <f>SUMIFS('业务科室人工时汇总统计表(按人按月取数法)'!$Q$6:$Q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R113" s="59">
        <f>SUMIFS('业务科室人工时汇总统计表(按人按月取数法)'!$R$6:$R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S113" s="59">
        <f>SUMIFS('业务科室人工时汇总统计表(按人按月取数法)'!$S$6:$S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T113" s="59">
        <f>SUMIFS('业务科室人工时汇总统计表(按人按月取数法)'!$T$6:$T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U113" s="59">
        <f>SUMIFS('业务科室人工时汇总统计表(按人按月取数法)'!$U$6:$U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V113" s="59">
        <f>SUMIFS('业务科室人工时汇总统计表(按人按月取数法)'!$V$6:$V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W113" s="59">
        <f>SUMIFS('业务科室人工时汇总统计表(按人按月取数法)'!$W$6:$W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X113" s="59">
        <f>SUMIFS('业务科室人工时汇总统计表(按人按月取数法)'!$X$6:$X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Y113" s="59">
        <f>SUMIFS('业务科室人工时汇总统计表(按人按月取数法)'!$Y$6:$Y$1048576,'业务科室人工时汇总统计表(按人按月取数法)'!$B$6:$B$1048576,10,'业务科室人工时汇总统计表(按人按月取数法)'!$D$6:$D$1048576,'分配系数计算表_业务科室及项目成本人工时累计数 '!C113)</f>
        <v>0</v>
      </c>
      <c r="Z113" s="61"/>
    </row>
    <row r="114" spans="1:26" ht="20.100000000000001" customHeight="1" x14ac:dyDescent="0.15">
      <c r="A114" s="31">
        <v>2023</v>
      </c>
      <c r="B114" s="31">
        <v>10</v>
      </c>
      <c r="C114" s="35" t="s">
        <v>52</v>
      </c>
      <c r="D114" s="38">
        <f t="shared" si="48"/>
        <v>7.5200000000000003E-2</v>
      </c>
      <c r="E114" s="59">
        <f t="shared" si="45"/>
        <v>737</v>
      </c>
      <c r="F114" s="59">
        <f t="shared" si="46"/>
        <v>0</v>
      </c>
      <c r="G114" s="59">
        <f t="shared" si="47"/>
        <v>0</v>
      </c>
      <c r="H114" s="59">
        <f>SUMIFS('业务科室人工时汇总统计表(按人按月取数法)'!$H$6:$H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I114" s="59">
        <f>SUMIFS('业务科室人工时汇总统计表(按人按月取数法)'!$I$6:$I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J114" s="59">
        <f>SUMIFS('业务科室人工时汇总统计表(按人按月取数法)'!$J$6:$J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K114" s="59">
        <f>SUMIFS('业务科室人工时汇总统计表(按人按月取数法)'!$K$6:$K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L114" s="59">
        <f>SUMIFS('业务科室人工时汇总统计表(按人按月取数法)'!$L$6:$L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M114" s="59">
        <f>SUMIFS('业务科室人工时汇总统计表(按人按月取数法)'!$M$6:$M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N114" s="59">
        <f>SUMIFS('业务科室人工时汇总统计表(按人按月取数法)'!$N$6:$N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O114" s="59">
        <f>SUMIFS('业务科室人工时汇总统计表(按人按月取数法)'!$O$6:$O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P114" s="59">
        <f>SUMIFS('业务科室人工时汇总统计表(按人按月取数法)'!$P$6:$P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Q114" s="59">
        <f>SUMIFS('业务科室人工时汇总统计表(按人按月取数法)'!$Q$6:$Q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R114" s="59">
        <f>SUMIFS('业务科室人工时汇总统计表(按人按月取数法)'!$R$6:$R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S114" s="59">
        <f>SUMIFS('业务科室人工时汇总统计表(按人按月取数法)'!$S$6:$S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T114" s="59">
        <f>SUMIFS('业务科室人工时汇总统计表(按人按月取数法)'!$T$6:$T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U114" s="59">
        <f>SUMIFS('业务科室人工时汇总统计表(按人按月取数法)'!$U$6:$U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V114" s="59">
        <f>SUMIFS('业务科室人工时汇总统计表(按人按月取数法)'!$V$6:$V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W114" s="59">
        <f>SUMIFS('业务科室人工时汇总统计表(按人按月取数法)'!$W$6:$W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X114" s="59">
        <f>SUMIFS('业务科室人工时汇总统计表(按人按月取数法)'!$X$6:$X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Y114" s="59">
        <f>SUMIFS('业务科室人工时汇总统计表(按人按月取数法)'!$Y$6:$Y$1048576,'业务科室人工时汇总统计表(按人按月取数法)'!$B$6:$B$1048576,10,'业务科室人工时汇总统计表(按人按月取数法)'!$D$6:$D$1048576,'分配系数计算表_业务科室及项目成本人工时累计数 '!C114)</f>
        <v>0</v>
      </c>
      <c r="Z114" s="61"/>
    </row>
    <row r="115" spans="1:26" ht="20.100000000000001" customHeight="1" x14ac:dyDescent="0.15">
      <c r="A115" s="31">
        <v>2023</v>
      </c>
      <c r="B115" s="31">
        <v>10</v>
      </c>
      <c r="C115" s="56" t="s">
        <v>152</v>
      </c>
      <c r="D115" s="39">
        <f>SUM(D105:D114)</f>
        <v>1</v>
      </c>
      <c r="E115" s="59">
        <f>SUM(E105:E114)</f>
        <v>9798</v>
      </c>
      <c r="F115" s="59">
        <f t="shared" ref="F115:Y115" si="49">SUM(F105:F114)</f>
        <v>0</v>
      </c>
      <c r="G115" s="59">
        <f t="shared" si="49"/>
        <v>0</v>
      </c>
      <c r="H115" s="59">
        <f t="shared" si="49"/>
        <v>0</v>
      </c>
      <c r="I115" s="59">
        <f t="shared" si="49"/>
        <v>0</v>
      </c>
      <c r="J115" s="59">
        <f t="shared" si="49"/>
        <v>0</v>
      </c>
      <c r="K115" s="59">
        <f t="shared" si="49"/>
        <v>0</v>
      </c>
      <c r="L115" s="59">
        <f t="shared" si="49"/>
        <v>0</v>
      </c>
      <c r="M115" s="59">
        <f t="shared" si="49"/>
        <v>0</v>
      </c>
      <c r="N115" s="59">
        <f t="shared" si="49"/>
        <v>0</v>
      </c>
      <c r="O115" s="59">
        <f t="shared" si="49"/>
        <v>0</v>
      </c>
      <c r="P115" s="59">
        <f>SUM(P105:P114)</f>
        <v>0</v>
      </c>
      <c r="Q115" s="59">
        <f t="shared" si="49"/>
        <v>0</v>
      </c>
      <c r="R115" s="59">
        <f t="shared" si="49"/>
        <v>0</v>
      </c>
      <c r="S115" s="59">
        <f t="shared" si="49"/>
        <v>0</v>
      </c>
      <c r="T115" s="59">
        <f t="shared" si="49"/>
        <v>0</v>
      </c>
      <c r="U115" s="59">
        <f t="shared" si="49"/>
        <v>0</v>
      </c>
      <c r="V115" s="59">
        <f t="shared" si="49"/>
        <v>0</v>
      </c>
      <c r="W115" s="59">
        <f t="shared" si="49"/>
        <v>0</v>
      </c>
      <c r="X115" s="59">
        <f t="shared" si="49"/>
        <v>0</v>
      </c>
      <c r="Y115" s="59">
        <f t="shared" si="49"/>
        <v>0</v>
      </c>
      <c r="Z115" s="35"/>
    </row>
    <row r="116" spans="1:26" ht="20.100000000000001" customHeight="1" x14ac:dyDescent="0.15">
      <c r="A116" s="31">
        <v>2023</v>
      </c>
      <c r="B116" s="31">
        <v>11</v>
      </c>
      <c r="C116" s="35" t="s">
        <v>25</v>
      </c>
      <c r="D116" s="38">
        <f>E116/$E$126</f>
        <v>0.2049</v>
      </c>
      <c r="E116" s="59">
        <f t="shared" ref="E116:E125" si="50">E105+F116</f>
        <v>2008</v>
      </c>
      <c r="F116" s="59">
        <f t="shared" ref="F116:F125" si="51">SUM(H116:Y116)</f>
        <v>0</v>
      </c>
      <c r="G116" s="59">
        <f t="shared" ref="G116:G125" si="52">SUM(H116:N116)</f>
        <v>0</v>
      </c>
      <c r="H116" s="59">
        <f>SUMIFS('业务科室人工时汇总统计表(按人按月取数法)'!$H$6:$H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I116" s="59">
        <f>SUMIFS('业务科室人工时汇总统计表(按人按月取数法)'!$I$6:$I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J116" s="59">
        <f>SUMIFS('业务科室人工时汇总统计表(按人按月取数法)'!$J$6:$J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K116" s="59">
        <f>SUMIFS('业务科室人工时汇总统计表(按人按月取数法)'!$K$6:$K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L116" s="59">
        <f>SUMIFS('业务科室人工时汇总统计表(按人按月取数法)'!$L$6:$L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M116" s="59">
        <f>SUMIFS('业务科室人工时汇总统计表(按人按月取数法)'!$M$6:$M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N116" s="59">
        <f>SUMIFS('业务科室人工时汇总统计表(按人按月取数法)'!$N$6:$N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O116" s="59">
        <f>SUMIFS('业务科室人工时汇总统计表(按人按月取数法)'!$O$6:$O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P116" s="59">
        <f>SUMIFS('业务科室人工时汇总统计表(按人按月取数法)'!$P$6:$P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Q116" s="59">
        <f>SUMIFS('业务科室人工时汇总统计表(按人按月取数法)'!$Q$6:$Q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R116" s="59">
        <f>SUMIFS('业务科室人工时汇总统计表(按人按月取数法)'!$R$6:$R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S116" s="59">
        <f>SUMIFS('业务科室人工时汇总统计表(按人按月取数法)'!$S$6:$S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T116" s="59">
        <f>SUMIFS('业务科室人工时汇总统计表(按人按月取数法)'!$T$6:$T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U116" s="59">
        <f>SUMIFS('业务科室人工时汇总统计表(按人按月取数法)'!$U$6:$U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V116" s="59">
        <f>SUMIFS('业务科室人工时汇总统计表(按人按月取数法)'!$V$6:$V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W116" s="59">
        <f>SUMIFS('业务科室人工时汇总统计表(按人按月取数法)'!$W$6:$W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X116" s="59">
        <f>SUMIFS('业务科室人工时汇总统计表(按人按月取数法)'!$X$6:$X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Y116" s="59">
        <f>SUMIFS('业务科室人工时汇总统计表(按人按月取数法)'!$Y$6:$Y$1048576,'业务科室人工时汇总统计表(按人按月取数法)'!$B$6:$B$1048576,11,'业务科室人工时汇总统计表(按人按月取数法)'!$D$6:$D$1048576,'分配系数计算表_业务科室及项目成本人工时累计数 '!C116)</f>
        <v>0</v>
      </c>
      <c r="Z116" s="61"/>
    </row>
    <row r="117" spans="1:26" ht="20.100000000000001" customHeight="1" x14ac:dyDescent="0.15">
      <c r="A117" s="31">
        <v>2023</v>
      </c>
      <c r="B117" s="31">
        <v>11</v>
      </c>
      <c r="C117" s="35" t="s">
        <v>27</v>
      </c>
      <c r="D117" s="38">
        <f t="shared" ref="D117:D125" si="53">E117/$E$126</f>
        <v>0.21759999999999999</v>
      </c>
      <c r="E117" s="59">
        <f t="shared" si="50"/>
        <v>2132</v>
      </c>
      <c r="F117" s="59">
        <f t="shared" si="51"/>
        <v>0</v>
      </c>
      <c r="G117" s="59">
        <f t="shared" si="52"/>
        <v>0</v>
      </c>
      <c r="H117" s="59">
        <f>SUMIFS('业务科室人工时汇总统计表(按人按月取数法)'!$H$6:$H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I117" s="59">
        <f>SUMIFS('业务科室人工时汇总统计表(按人按月取数法)'!$I$6:$I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J117" s="59">
        <f>SUMIFS('业务科室人工时汇总统计表(按人按月取数法)'!$J$6:$J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K117" s="59">
        <f>SUMIFS('业务科室人工时汇总统计表(按人按月取数法)'!$K$6:$K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L117" s="59">
        <f>SUMIFS('业务科室人工时汇总统计表(按人按月取数法)'!$L$6:$L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M117" s="59">
        <f>SUMIFS('业务科室人工时汇总统计表(按人按月取数法)'!$M$6:$M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N117" s="59">
        <f>SUMIFS('业务科室人工时汇总统计表(按人按月取数法)'!$N$6:$N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O117" s="59">
        <f>SUMIFS('业务科室人工时汇总统计表(按人按月取数法)'!$O$6:$O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P117" s="59">
        <f>SUMIFS('业务科室人工时汇总统计表(按人按月取数法)'!$P$6:$P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Q117" s="59">
        <f>SUMIFS('业务科室人工时汇总统计表(按人按月取数法)'!$Q$6:$Q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R117" s="59">
        <f>SUMIFS('业务科室人工时汇总统计表(按人按月取数法)'!$R$6:$R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S117" s="59">
        <f>SUMIFS('业务科室人工时汇总统计表(按人按月取数法)'!$S$6:$S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T117" s="59">
        <f>SUMIFS('业务科室人工时汇总统计表(按人按月取数法)'!$T$6:$T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U117" s="59">
        <f>SUMIFS('业务科室人工时汇总统计表(按人按月取数法)'!$U$6:$U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V117" s="59">
        <f>SUMIFS('业务科室人工时汇总统计表(按人按月取数法)'!$V$6:$V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W117" s="59">
        <f>SUMIFS('业务科室人工时汇总统计表(按人按月取数法)'!$W$6:$W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X117" s="59">
        <f>SUMIFS('业务科室人工时汇总统计表(按人按月取数法)'!$X$6:$X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Y117" s="59">
        <f>SUMIFS('业务科室人工时汇总统计表(按人按月取数法)'!$Y$6:$Y$1048576,'业务科室人工时汇总统计表(按人按月取数法)'!$B$6:$B$1048576,11,'业务科室人工时汇总统计表(按人按月取数法)'!$D$6:$D$1048576,'分配系数计算表_业务科室及项目成本人工时累计数 '!C117)</f>
        <v>0</v>
      </c>
      <c r="Z117" s="61"/>
    </row>
    <row r="118" spans="1:26" ht="20.100000000000001" customHeight="1" x14ac:dyDescent="0.15">
      <c r="A118" s="31">
        <v>2023</v>
      </c>
      <c r="B118" s="31">
        <v>11</v>
      </c>
      <c r="C118" s="37" t="s">
        <v>59</v>
      </c>
      <c r="D118" s="38">
        <f t="shared" si="53"/>
        <v>7.4999999999999997E-2</v>
      </c>
      <c r="E118" s="59">
        <f t="shared" si="50"/>
        <v>735</v>
      </c>
      <c r="F118" s="59">
        <f t="shared" si="51"/>
        <v>0</v>
      </c>
      <c r="G118" s="59">
        <f t="shared" si="52"/>
        <v>0</v>
      </c>
      <c r="H118" s="59">
        <f>SUMIFS('业务科室人工时汇总统计表(按人按月取数法)'!$H$6:$H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I118" s="59">
        <f>SUMIFS('业务科室人工时汇总统计表(按人按月取数法)'!$I$6:$I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J118" s="59">
        <f>SUMIFS('业务科室人工时汇总统计表(按人按月取数法)'!$J$6:$J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K118" s="59">
        <f>SUMIFS('业务科室人工时汇总统计表(按人按月取数法)'!$K$6:$K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L118" s="59">
        <f>SUMIFS('业务科室人工时汇总统计表(按人按月取数法)'!$L$6:$L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M118" s="59">
        <f>SUMIFS('业务科室人工时汇总统计表(按人按月取数法)'!$M$6:$M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N118" s="59">
        <f>SUMIFS('业务科室人工时汇总统计表(按人按月取数法)'!$N$6:$N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O118" s="59">
        <f>SUMIFS('业务科室人工时汇总统计表(按人按月取数法)'!$O$6:$O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P118" s="59">
        <f>SUMIFS('业务科室人工时汇总统计表(按人按月取数法)'!$P$6:$P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Q118" s="59">
        <f>SUMIFS('业务科室人工时汇总统计表(按人按月取数法)'!$Q$6:$Q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R118" s="59">
        <f>SUMIFS('业务科室人工时汇总统计表(按人按月取数法)'!$R$6:$R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S118" s="59">
        <f>SUMIFS('业务科室人工时汇总统计表(按人按月取数法)'!$S$6:$S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T118" s="59">
        <f>SUMIFS('业务科室人工时汇总统计表(按人按月取数法)'!$T$6:$T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U118" s="59">
        <f>SUMIFS('业务科室人工时汇总统计表(按人按月取数法)'!$U$6:$U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V118" s="59">
        <f>SUMIFS('业务科室人工时汇总统计表(按人按月取数法)'!$V$6:$V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W118" s="59">
        <f>SUMIFS('业务科室人工时汇总统计表(按人按月取数法)'!$W$6:$W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X118" s="59">
        <f>SUMIFS('业务科室人工时汇总统计表(按人按月取数法)'!$X$6:$X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Y118" s="59">
        <f>SUMIFS('业务科室人工时汇总统计表(按人按月取数法)'!$Y$6:$Y$1048576,'业务科室人工时汇总统计表(按人按月取数法)'!$B$6:$B$1048576,11,'业务科室人工时汇总统计表(按人按月取数法)'!$D$6:$D$1048576,'分配系数计算表_业务科室及项目成本人工时累计数 '!C118)</f>
        <v>0</v>
      </c>
      <c r="Z118" s="61"/>
    </row>
    <row r="119" spans="1:26" ht="20.100000000000001" customHeight="1" x14ac:dyDescent="0.15">
      <c r="A119" s="31">
        <v>2023</v>
      </c>
      <c r="B119" s="31">
        <v>11</v>
      </c>
      <c r="C119" s="35" t="s">
        <v>30</v>
      </c>
      <c r="D119" s="38">
        <f t="shared" si="53"/>
        <v>7.4899999999999994E-2</v>
      </c>
      <c r="E119" s="59">
        <f t="shared" si="50"/>
        <v>734</v>
      </c>
      <c r="F119" s="59">
        <f t="shared" si="51"/>
        <v>0</v>
      </c>
      <c r="G119" s="59">
        <f t="shared" si="52"/>
        <v>0</v>
      </c>
      <c r="H119" s="59">
        <f>SUMIFS('业务科室人工时汇总统计表(按人按月取数法)'!$H$6:$H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I119" s="59">
        <f>SUMIFS('业务科室人工时汇总统计表(按人按月取数法)'!$I$6:$I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J119" s="59">
        <f>SUMIFS('业务科室人工时汇总统计表(按人按月取数法)'!$J$6:$J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K119" s="59">
        <f>SUMIFS('业务科室人工时汇总统计表(按人按月取数法)'!$K$6:$K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L119" s="59">
        <f>SUMIFS('业务科室人工时汇总统计表(按人按月取数法)'!$L$6:$L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M119" s="59">
        <f>SUMIFS('业务科室人工时汇总统计表(按人按月取数法)'!$M$6:$M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N119" s="59">
        <f>SUMIFS('业务科室人工时汇总统计表(按人按月取数法)'!$N$6:$N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O119" s="59">
        <f>SUMIFS('业务科室人工时汇总统计表(按人按月取数法)'!$O$6:$O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P119" s="59">
        <f>SUMIFS('业务科室人工时汇总统计表(按人按月取数法)'!$P$6:$P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Q119" s="59">
        <f>SUMIFS('业务科室人工时汇总统计表(按人按月取数法)'!$Q$6:$Q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R119" s="59">
        <f>SUMIFS('业务科室人工时汇总统计表(按人按月取数法)'!$R$6:$R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S119" s="59">
        <f>SUMIFS('业务科室人工时汇总统计表(按人按月取数法)'!$S$6:$S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T119" s="59">
        <f>SUMIFS('业务科室人工时汇总统计表(按人按月取数法)'!$T$6:$T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U119" s="59">
        <f>SUMIFS('业务科室人工时汇总统计表(按人按月取数法)'!$U$6:$U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V119" s="59">
        <f>SUMIFS('业务科室人工时汇总统计表(按人按月取数法)'!$V$6:$V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W119" s="59">
        <f>SUMIFS('业务科室人工时汇总统计表(按人按月取数法)'!$W$6:$W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X119" s="59">
        <f>SUMIFS('业务科室人工时汇总统计表(按人按月取数法)'!$X$6:$X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Y119" s="59">
        <f>SUMIFS('业务科室人工时汇总统计表(按人按月取数法)'!$Y$6:$Y$1048576,'业务科室人工时汇总统计表(按人按月取数法)'!$B$6:$B$1048576,11,'业务科室人工时汇总统计表(按人按月取数法)'!$D$6:$D$1048576,'分配系数计算表_业务科室及项目成本人工时累计数 '!C119)</f>
        <v>0</v>
      </c>
      <c r="Z119" s="61"/>
    </row>
    <row r="120" spans="1:26" ht="20.100000000000001" customHeight="1" x14ac:dyDescent="0.15">
      <c r="A120" s="31">
        <v>2023</v>
      </c>
      <c r="B120" s="31">
        <v>11</v>
      </c>
      <c r="C120" s="35" t="s">
        <v>31</v>
      </c>
      <c r="D120" s="38">
        <f t="shared" si="53"/>
        <v>6.1499999999999999E-2</v>
      </c>
      <c r="E120" s="59">
        <f t="shared" si="50"/>
        <v>603</v>
      </c>
      <c r="F120" s="59">
        <f t="shared" si="51"/>
        <v>0</v>
      </c>
      <c r="G120" s="59">
        <f t="shared" si="52"/>
        <v>0</v>
      </c>
      <c r="H120" s="59">
        <f>SUMIFS('业务科室人工时汇总统计表(按人按月取数法)'!$H$6:$H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I120" s="59">
        <f>SUMIFS('业务科室人工时汇总统计表(按人按月取数法)'!$I$6:$I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J120" s="59">
        <f>SUMIFS('业务科室人工时汇总统计表(按人按月取数法)'!$J$6:$J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K120" s="59">
        <f>SUMIFS('业务科室人工时汇总统计表(按人按月取数法)'!$K$6:$K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L120" s="59">
        <f>SUMIFS('业务科室人工时汇总统计表(按人按月取数法)'!$L$6:$L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M120" s="59">
        <f>SUMIFS('业务科室人工时汇总统计表(按人按月取数法)'!$M$6:$M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N120" s="59">
        <f>SUMIFS('业务科室人工时汇总统计表(按人按月取数法)'!$N$6:$N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O120" s="59">
        <f>SUMIFS('业务科室人工时汇总统计表(按人按月取数法)'!$O$6:$O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P120" s="59">
        <f>SUMIFS('业务科室人工时汇总统计表(按人按月取数法)'!$P$6:$P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Q120" s="59">
        <f>SUMIFS('业务科室人工时汇总统计表(按人按月取数法)'!$Q$6:$Q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R120" s="59">
        <f>SUMIFS('业务科室人工时汇总统计表(按人按月取数法)'!$R$6:$R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S120" s="59">
        <f>SUMIFS('业务科室人工时汇总统计表(按人按月取数法)'!$S$6:$S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T120" s="59">
        <f>SUMIFS('业务科室人工时汇总统计表(按人按月取数法)'!$T$6:$T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U120" s="59">
        <f>SUMIFS('业务科室人工时汇总统计表(按人按月取数法)'!$U$6:$U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V120" s="59">
        <f>SUMIFS('业务科室人工时汇总统计表(按人按月取数法)'!$V$6:$V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W120" s="59">
        <f>SUMIFS('业务科室人工时汇总统计表(按人按月取数法)'!$W$6:$W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X120" s="59">
        <f>SUMIFS('业务科室人工时汇总统计表(按人按月取数法)'!$X$6:$X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Y120" s="59">
        <f>SUMIFS('业务科室人工时汇总统计表(按人按月取数法)'!$Y$6:$Y$1048576,'业务科室人工时汇总统计表(按人按月取数法)'!$B$6:$B$1048576,11,'业务科室人工时汇总统计表(按人按月取数法)'!$D$6:$D$1048576,'分配系数计算表_业务科室及项目成本人工时累计数 '!C120)</f>
        <v>0</v>
      </c>
      <c r="Z120" s="61"/>
    </row>
    <row r="121" spans="1:26" ht="20.100000000000001" customHeight="1" x14ac:dyDescent="0.15">
      <c r="A121" s="31">
        <v>2023</v>
      </c>
      <c r="B121" s="31">
        <v>11</v>
      </c>
      <c r="C121" s="35" t="s">
        <v>32</v>
      </c>
      <c r="D121" s="38">
        <f t="shared" si="53"/>
        <v>7.4700000000000003E-2</v>
      </c>
      <c r="E121" s="59">
        <f t="shared" si="50"/>
        <v>732</v>
      </c>
      <c r="F121" s="59">
        <f t="shared" si="51"/>
        <v>0</v>
      </c>
      <c r="G121" s="59">
        <f t="shared" si="52"/>
        <v>0</v>
      </c>
      <c r="H121" s="59">
        <f>SUMIFS('业务科室人工时汇总统计表(按人按月取数法)'!$H$6:$H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I121" s="59">
        <f>SUMIFS('业务科室人工时汇总统计表(按人按月取数法)'!$I$6:$I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J121" s="59">
        <f>SUMIFS('业务科室人工时汇总统计表(按人按月取数法)'!$J$6:$J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K121" s="59">
        <f>SUMIFS('业务科室人工时汇总统计表(按人按月取数法)'!$K$6:$K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L121" s="59">
        <f>SUMIFS('业务科室人工时汇总统计表(按人按月取数法)'!$L$6:$L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M121" s="59">
        <f>SUMIFS('业务科室人工时汇总统计表(按人按月取数法)'!$M$6:$M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N121" s="59">
        <f>SUMIFS('业务科室人工时汇总统计表(按人按月取数法)'!$N$6:$N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O121" s="59">
        <f>SUMIFS('业务科室人工时汇总统计表(按人按月取数法)'!$O$6:$O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P121" s="59">
        <f>SUMIFS('业务科室人工时汇总统计表(按人按月取数法)'!$P$6:$P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Q121" s="59">
        <f>SUMIFS('业务科室人工时汇总统计表(按人按月取数法)'!$Q$6:$Q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R121" s="59">
        <f>SUMIFS('业务科室人工时汇总统计表(按人按月取数法)'!$R$6:$R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S121" s="59">
        <f>SUMIFS('业务科室人工时汇总统计表(按人按月取数法)'!$S$6:$S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T121" s="59">
        <f>SUMIFS('业务科室人工时汇总统计表(按人按月取数法)'!$T$6:$T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U121" s="59">
        <f>SUMIFS('业务科室人工时汇总统计表(按人按月取数法)'!$U$6:$U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V121" s="59">
        <f>SUMIFS('业务科室人工时汇总统计表(按人按月取数法)'!$V$6:$V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W121" s="59">
        <f>SUMIFS('业务科室人工时汇总统计表(按人按月取数法)'!$W$6:$W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X121" s="59">
        <f>SUMIFS('业务科室人工时汇总统计表(按人按月取数法)'!$X$6:$X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Y121" s="59">
        <f>SUMIFS('业务科室人工时汇总统计表(按人按月取数法)'!$Y$6:$Y$1048576,'业务科室人工时汇总统计表(按人按月取数法)'!$B$6:$B$1048576,11,'业务科室人工时汇总统计表(按人按月取数法)'!$D$6:$D$1048576,'分配系数计算表_业务科室及项目成本人工时累计数 '!C121)</f>
        <v>0</v>
      </c>
      <c r="Z121" s="61"/>
    </row>
    <row r="122" spans="1:26" ht="20.100000000000001" customHeight="1" x14ac:dyDescent="0.15">
      <c r="A122" s="31">
        <v>2023</v>
      </c>
      <c r="B122" s="31">
        <v>11</v>
      </c>
      <c r="C122" s="35" t="s">
        <v>26</v>
      </c>
      <c r="D122" s="38">
        <f t="shared" si="53"/>
        <v>7.1599999999999997E-2</v>
      </c>
      <c r="E122" s="59">
        <f t="shared" si="50"/>
        <v>702</v>
      </c>
      <c r="F122" s="59">
        <f t="shared" si="51"/>
        <v>0</v>
      </c>
      <c r="G122" s="59">
        <f t="shared" si="52"/>
        <v>0</v>
      </c>
      <c r="H122" s="59">
        <f>SUMIFS('业务科室人工时汇总统计表(按人按月取数法)'!$H$6:$H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I122" s="59">
        <f>SUMIFS('业务科室人工时汇总统计表(按人按月取数法)'!$I$6:$I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J122" s="59">
        <f>SUMIFS('业务科室人工时汇总统计表(按人按月取数法)'!$J$6:$J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K122" s="59">
        <f>SUMIFS('业务科室人工时汇总统计表(按人按月取数法)'!$K$6:$K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L122" s="59">
        <f>SUMIFS('业务科室人工时汇总统计表(按人按月取数法)'!$L$6:$L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M122" s="59">
        <f>SUMIFS('业务科室人工时汇总统计表(按人按月取数法)'!$M$6:$M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N122" s="59">
        <f>SUMIFS('业务科室人工时汇总统计表(按人按月取数法)'!$N$6:$N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O122" s="59">
        <f>SUMIFS('业务科室人工时汇总统计表(按人按月取数法)'!$O$6:$O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P122" s="59">
        <f>SUMIFS('业务科室人工时汇总统计表(按人按月取数法)'!$P$6:$P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Q122" s="59">
        <f>SUMIFS('业务科室人工时汇总统计表(按人按月取数法)'!$Q$6:$Q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R122" s="59">
        <f>SUMIFS('业务科室人工时汇总统计表(按人按月取数法)'!$R$6:$R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S122" s="59">
        <f>SUMIFS('业务科室人工时汇总统计表(按人按月取数法)'!$S$6:$S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T122" s="59">
        <f>SUMIFS('业务科室人工时汇总统计表(按人按月取数法)'!$T$6:$T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U122" s="59">
        <f>SUMIFS('业务科室人工时汇总统计表(按人按月取数法)'!$U$6:$U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V122" s="59">
        <f>SUMIFS('业务科室人工时汇总统计表(按人按月取数法)'!$V$6:$V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W122" s="59">
        <f>SUMIFS('业务科室人工时汇总统计表(按人按月取数法)'!$W$6:$W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X122" s="59">
        <f>SUMIFS('业务科室人工时汇总统计表(按人按月取数法)'!$X$6:$X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Y122" s="59">
        <f>SUMIFS('业务科室人工时汇总统计表(按人按月取数法)'!$Y$6:$Y$1048576,'业务科室人工时汇总统计表(按人按月取数法)'!$B$6:$B$1048576,11,'业务科室人工时汇总统计表(按人按月取数法)'!$D$6:$D$1048576,'分配系数计算表_业务科室及项目成本人工时累计数 '!C122)</f>
        <v>0</v>
      </c>
      <c r="Z122" s="61"/>
    </row>
    <row r="123" spans="1:26" ht="20.100000000000001" customHeight="1" x14ac:dyDescent="0.15">
      <c r="A123" s="31">
        <v>2023</v>
      </c>
      <c r="B123" s="31">
        <v>11</v>
      </c>
      <c r="C123" s="35" t="s">
        <v>28</v>
      </c>
      <c r="D123" s="38">
        <f t="shared" si="53"/>
        <v>7.3300000000000004E-2</v>
      </c>
      <c r="E123" s="59">
        <f t="shared" si="50"/>
        <v>718</v>
      </c>
      <c r="F123" s="59">
        <f t="shared" si="51"/>
        <v>0</v>
      </c>
      <c r="G123" s="59">
        <f t="shared" si="52"/>
        <v>0</v>
      </c>
      <c r="H123" s="59">
        <f>SUMIFS('业务科室人工时汇总统计表(按人按月取数法)'!$H$6:$H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I123" s="59">
        <f>SUMIFS('业务科室人工时汇总统计表(按人按月取数法)'!$I$6:$I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J123" s="59">
        <f>SUMIFS('业务科室人工时汇总统计表(按人按月取数法)'!$J$6:$J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K123" s="59">
        <f>SUMIFS('业务科室人工时汇总统计表(按人按月取数法)'!$K$6:$K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L123" s="59">
        <f>SUMIFS('业务科室人工时汇总统计表(按人按月取数法)'!$L$6:$L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M123" s="59">
        <f>SUMIFS('业务科室人工时汇总统计表(按人按月取数法)'!$M$6:$M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N123" s="59">
        <f>SUMIFS('业务科室人工时汇总统计表(按人按月取数法)'!$N$6:$N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O123" s="59">
        <f>SUMIFS('业务科室人工时汇总统计表(按人按月取数法)'!$O$6:$O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P123" s="59">
        <f>SUMIFS('业务科室人工时汇总统计表(按人按月取数法)'!$P$6:$P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Q123" s="59">
        <f>SUMIFS('业务科室人工时汇总统计表(按人按月取数法)'!$Q$6:$Q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R123" s="59">
        <f>SUMIFS('业务科室人工时汇总统计表(按人按月取数法)'!$R$6:$R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S123" s="59">
        <f>SUMIFS('业务科室人工时汇总统计表(按人按月取数法)'!$S$6:$S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T123" s="59">
        <f>SUMIFS('业务科室人工时汇总统计表(按人按月取数法)'!$T$6:$T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U123" s="59">
        <f>SUMIFS('业务科室人工时汇总统计表(按人按月取数法)'!$U$6:$U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V123" s="59">
        <f>SUMIFS('业务科室人工时汇总统计表(按人按月取数法)'!$V$6:$V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W123" s="59">
        <f>SUMIFS('业务科室人工时汇总统计表(按人按月取数法)'!$W$6:$W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X123" s="59">
        <f>SUMIFS('业务科室人工时汇总统计表(按人按月取数法)'!$X$6:$X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Y123" s="59">
        <f>SUMIFS('业务科室人工时汇总统计表(按人按月取数法)'!$Y$6:$Y$1048576,'业务科室人工时汇总统计表(按人按月取数法)'!$B$6:$B$1048576,11,'业务科室人工时汇总统计表(按人按月取数法)'!$D$6:$D$1048576,'分配系数计算表_业务科室及项目成本人工时累计数 '!C123)</f>
        <v>0</v>
      </c>
      <c r="Z123" s="61"/>
    </row>
    <row r="124" spans="1:26" ht="20.100000000000001" customHeight="1" x14ac:dyDescent="0.15">
      <c r="A124" s="31">
        <v>2023</v>
      </c>
      <c r="B124" s="31">
        <v>11</v>
      </c>
      <c r="C124" s="35" t="s">
        <v>51</v>
      </c>
      <c r="D124" s="38">
        <f t="shared" si="53"/>
        <v>7.1099999999999997E-2</v>
      </c>
      <c r="E124" s="59">
        <f t="shared" si="50"/>
        <v>697</v>
      </c>
      <c r="F124" s="59">
        <f t="shared" si="51"/>
        <v>0</v>
      </c>
      <c r="G124" s="59">
        <f t="shared" si="52"/>
        <v>0</v>
      </c>
      <c r="H124" s="59">
        <f>SUMIFS('业务科室人工时汇总统计表(按人按月取数法)'!$H$6:$H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I124" s="59">
        <f>SUMIFS('业务科室人工时汇总统计表(按人按月取数法)'!$I$6:$I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J124" s="59">
        <f>SUMIFS('业务科室人工时汇总统计表(按人按月取数法)'!$J$6:$J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K124" s="59">
        <f>SUMIFS('业务科室人工时汇总统计表(按人按月取数法)'!$K$6:$K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L124" s="59">
        <f>SUMIFS('业务科室人工时汇总统计表(按人按月取数法)'!$L$6:$L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M124" s="59">
        <f>SUMIFS('业务科室人工时汇总统计表(按人按月取数法)'!$M$6:$M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N124" s="59">
        <f>SUMIFS('业务科室人工时汇总统计表(按人按月取数法)'!$N$6:$N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O124" s="59">
        <f>SUMIFS('业务科室人工时汇总统计表(按人按月取数法)'!$O$6:$O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P124" s="59">
        <f>SUMIFS('业务科室人工时汇总统计表(按人按月取数法)'!$P$6:$P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Q124" s="59">
        <f>SUMIFS('业务科室人工时汇总统计表(按人按月取数法)'!$Q$6:$Q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R124" s="59">
        <f>SUMIFS('业务科室人工时汇总统计表(按人按月取数法)'!$R$6:$R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S124" s="59">
        <f>SUMIFS('业务科室人工时汇总统计表(按人按月取数法)'!$S$6:$S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T124" s="59">
        <f>SUMIFS('业务科室人工时汇总统计表(按人按月取数法)'!$T$6:$T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U124" s="59">
        <f>SUMIFS('业务科室人工时汇总统计表(按人按月取数法)'!$U$6:$U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V124" s="59">
        <f>SUMIFS('业务科室人工时汇总统计表(按人按月取数法)'!$V$6:$V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W124" s="59">
        <f>SUMIFS('业务科室人工时汇总统计表(按人按月取数法)'!$W$6:$W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X124" s="59">
        <f>SUMIFS('业务科室人工时汇总统计表(按人按月取数法)'!$X$6:$X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Y124" s="59">
        <f>SUMIFS('业务科室人工时汇总统计表(按人按月取数法)'!$Y$6:$Y$1048576,'业务科室人工时汇总统计表(按人按月取数法)'!$B$6:$B$1048576,11,'业务科室人工时汇总统计表(按人按月取数法)'!$D$6:$D$1048576,'分配系数计算表_业务科室及项目成本人工时累计数 '!C124)</f>
        <v>0</v>
      </c>
      <c r="Z124" s="61"/>
    </row>
    <row r="125" spans="1:26" ht="20.100000000000001" customHeight="1" x14ac:dyDescent="0.15">
      <c r="A125" s="31">
        <v>2023</v>
      </c>
      <c r="B125" s="31">
        <v>11</v>
      </c>
      <c r="C125" s="35" t="s">
        <v>52</v>
      </c>
      <c r="D125" s="38">
        <f t="shared" si="53"/>
        <v>7.5200000000000003E-2</v>
      </c>
      <c r="E125" s="59">
        <f t="shared" si="50"/>
        <v>737</v>
      </c>
      <c r="F125" s="59">
        <f t="shared" si="51"/>
        <v>0</v>
      </c>
      <c r="G125" s="59">
        <f t="shared" si="52"/>
        <v>0</v>
      </c>
      <c r="H125" s="59">
        <f>SUMIFS('业务科室人工时汇总统计表(按人按月取数法)'!$H$6:$H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I125" s="59">
        <f>SUMIFS('业务科室人工时汇总统计表(按人按月取数法)'!$I$6:$I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J125" s="59">
        <f>SUMIFS('业务科室人工时汇总统计表(按人按月取数法)'!$J$6:$J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K125" s="59">
        <f>SUMIFS('业务科室人工时汇总统计表(按人按月取数法)'!$K$6:$K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L125" s="59">
        <f>SUMIFS('业务科室人工时汇总统计表(按人按月取数法)'!$L$6:$L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M125" s="59">
        <f>SUMIFS('业务科室人工时汇总统计表(按人按月取数法)'!$M$6:$M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N125" s="59">
        <f>SUMIFS('业务科室人工时汇总统计表(按人按月取数法)'!$N$6:$N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O125" s="59">
        <f>SUMIFS('业务科室人工时汇总统计表(按人按月取数法)'!$O$6:$O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P125" s="59">
        <f>SUMIFS('业务科室人工时汇总统计表(按人按月取数法)'!$P$6:$P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Q125" s="59">
        <f>SUMIFS('业务科室人工时汇总统计表(按人按月取数法)'!$Q$6:$Q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R125" s="59">
        <f>SUMIFS('业务科室人工时汇总统计表(按人按月取数法)'!$R$6:$R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S125" s="59">
        <f>SUMIFS('业务科室人工时汇总统计表(按人按月取数法)'!$S$6:$S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T125" s="59">
        <f>SUMIFS('业务科室人工时汇总统计表(按人按月取数法)'!$T$6:$T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U125" s="59">
        <f>SUMIFS('业务科室人工时汇总统计表(按人按月取数法)'!$U$6:$U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V125" s="59">
        <f>SUMIFS('业务科室人工时汇总统计表(按人按月取数法)'!$V$6:$V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W125" s="59">
        <f>SUMIFS('业务科室人工时汇总统计表(按人按月取数法)'!$W$6:$W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X125" s="59">
        <f>SUMIFS('业务科室人工时汇总统计表(按人按月取数法)'!$X$6:$X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Y125" s="59">
        <f>SUMIFS('业务科室人工时汇总统计表(按人按月取数法)'!$Y$6:$Y$1048576,'业务科室人工时汇总统计表(按人按月取数法)'!$B$6:$B$1048576,11,'业务科室人工时汇总统计表(按人按月取数法)'!$D$6:$D$1048576,'分配系数计算表_业务科室及项目成本人工时累计数 '!C125)</f>
        <v>0</v>
      </c>
      <c r="Z125" s="61"/>
    </row>
    <row r="126" spans="1:26" ht="20.100000000000001" customHeight="1" x14ac:dyDescent="0.15">
      <c r="A126" s="31">
        <v>2023</v>
      </c>
      <c r="B126" s="31">
        <v>11</v>
      </c>
      <c r="C126" s="56" t="s">
        <v>152</v>
      </c>
      <c r="D126" s="39">
        <f>SUM(D116:D125)</f>
        <v>1</v>
      </c>
      <c r="E126" s="59">
        <f>SUM(E116:E125)</f>
        <v>9798</v>
      </c>
      <c r="F126" s="59">
        <f t="shared" ref="F126:Y126" si="54">SUM(F116:F125)</f>
        <v>0</v>
      </c>
      <c r="G126" s="59">
        <f t="shared" si="54"/>
        <v>0</v>
      </c>
      <c r="H126" s="59">
        <f t="shared" si="54"/>
        <v>0</v>
      </c>
      <c r="I126" s="59">
        <f t="shared" si="54"/>
        <v>0</v>
      </c>
      <c r="J126" s="59">
        <f t="shared" si="54"/>
        <v>0</v>
      </c>
      <c r="K126" s="59">
        <f t="shared" si="54"/>
        <v>0</v>
      </c>
      <c r="L126" s="59">
        <f t="shared" si="54"/>
        <v>0</v>
      </c>
      <c r="M126" s="59">
        <f t="shared" si="54"/>
        <v>0</v>
      </c>
      <c r="N126" s="59">
        <f t="shared" si="54"/>
        <v>0</v>
      </c>
      <c r="O126" s="59">
        <f t="shared" si="54"/>
        <v>0</v>
      </c>
      <c r="P126" s="59">
        <f>SUM(P116:P125)</f>
        <v>0</v>
      </c>
      <c r="Q126" s="59">
        <f t="shared" si="54"/>
        <v>0</v>
      </c>
      <c r="R126" s="59">
        <f t="shared" si="54"/>
        <v>0</v>
      </c>
      <c r="S126" s="59">
        <f t="shared" si="54"/>
        <v>0</v>
      </c>
      <c r="T126" s="59">
        <f t="shared" si="54"/>
        <v>0</v>
      </c>
      <c r="U126" s="59">
        <f t="shared" si="54"/>
        <v>0</v>
      </c>
      <c r="V126" s="59">
        <f t="shared" si="54"/>
        <v>0</v>
      </c>
      <c r="W126" s="59">
        <f t="shared" si="54"/>
        <v>0</v>
      </c>
      <c r="X126" s="59">
        <f t="shared" si="54"/>
        <v>0</v>
      </c>
      <c r="Y126" s="59">
        <f t="shared" si="54"/>
        <v>0</v>
      </c>
      <c r="Z126" s="35"/>
    </row>
    <row r="127" spans="1:26" ht="20.100000000000001" customHeight="1" x14ac:dyDescent="0.15">
      <c r="A127" s="31">
        <v>2023</v>
      </c>
      <c r="B127" s="31">
        <v>12</v>
      </c>
      <c r="C127" s="35" t="s">
        <v>25</v>
      </c>
      <c r="D127" s="38">
        <f>E127/$E$137</f>
        <v>0.2049</v>
      </c>
      <c r="E127" s="59">
        <f t="shared" ref="E127:E136" si="55">E116+F127</f>
        <v>2008</v>
      </c>
      <c r="F127" s="59">
        <f t="shared" ref="F127:F136" si="56">SUM(H127:Y127)</f>
        <v>0</v>
      </c>
      <c r="G127" s="59">
        <f t="shared" ref="G127:G136" si="57">SUM(H127:N127)</f>
        <v>0</v>
      </c>
      <c r="H127" s="59">
        <f>SUMIFS('业务科室人工时汇总统计表(按人按月取数法)'!$H$6:$H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I127" s="59">
        <f>SUMIFS('业务科室人工时汇总统计表(按人按月取数法)'!$I$6:$I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J127" s="59">
        <f>SUMIFS('业务科室人工时汇总统计表(按人按月取数法)'!$J$6:$J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K127" s="59">
        <f>SUMIFS('业务科室人工时汇总统计表(按人按月取数法)'!$K$6:$K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L127" s="59">
        <f>SUMIFS('业务科室人工时汇总统计表(按人按月取数法)'!$L$6:$L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M127" s="59">
        <f>SUMIFS('业务科室人工时汇总统计表(按人按月取数法)'!$M$6:$M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N127" s="59">
        <f>SUMIFS('业务科室人工时汇总统计表(按人按月取数法)'!$N$6:$N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O127" s="59">
        <f>SUMIFS('业务科室人工时汇总统计表(按人按月取数法)'!$O$6:$O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P127" s="59">
        <f>SUMIFS('业务科室人工时汇总统计表(按人按月取数法)'!$P$6:$P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Q127" s="59">
        <f>SUMIFS('业务科室人工时汇总统计表(按人按月取数法)'!$Q$6:$Q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R127" s="59">
        <f>SUMIFS('业务科室人工时汇总统计表(按人按月取数法)'!$R$6:$R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S127" s="59">
        <f>SUMIFS('业务科室人工时汇总统计表(按人按月取数法)'!$S$6:$S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T127" s="59">
        <f>SUMIFS('业务科室人工时汇总统计表(按人按月取数法)'!$T$6:$T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U127" s="59">
        <f>SUMIFS('业务科室人工时汇总统计表(按人按月取数法)'!$U$6:$U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V127" s="59">
        <f>SUMIFS('业务科室人工时汇总统计表(按人按月取数法)'!$V$6:$V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W127" s="59">
        <f>SUMIFS('业务科室人工时汇总统计表(按人按月取数法)'!$W$6:$W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X127" s="59">
        <f>SUMIFS('业务科室人工时汇总统计表(按人按月取数法)'!$X$6:$X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Y127" s="59">
        <f>SUMIFS('业务科室人工时汇总统计表(按人按月取数法)'!$Y$6:$Y$1048576,'业务科室人工时汇总统计表(按人按月取数法)'!$B$6:$B$1048576,12,'业务科室人工时汇总统计表(按人按月取数法)'!$D$6:$D$1048576,'分配系数计算表_业务科室及项目成本人工时累计数 '!C127)</f>
        <v>0</v>
      </c>
      <c r="Z127" s="61"/>
    </row>
    <row r="128" spans="1:26" ht="20.100000000000001" customHeight="1" x14ac:dyDescent="0.15">
      <c r="A128" s="31">
        <v>2023</v>
      </c>
      <c r="B128" s="31">
        <v>12</v>
      </c>
      <c r="C128" s="35" t="s">
        <v>27</v>
      </c>
      <c r="D128" s="38">
        <f t="shared" ref="D128:D136" si="58">E128/$E$137</f>
        <v>0.21759999999999999</v>
      </c>
      <c r="E128" s="59">
        <f t="shared" si="55"/>
        <v>2132</v>
      </c>
      <c r="F128" s="59">
        <f t="shared" si="56"/>
        <v>0</v>
      </c>
      <c r="G128" s="59">
        <f t="shared" si="57"/>
        <v>0</v>
      </c>
      <c r="H128" s="59">
        <f>SUMIFS('业务科室人工时汇总统计表(按人按月取数法)'!$H$6:$H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I128" s="59">
        <f>SUMIFS('业务科室人工时汇总统计表(按人按月取数法)'!$I$6:$I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J128" s="59">
        <f>SUMIFS('业务科室人工时汇总统计表(按人按月取数法)'!$J$6:$J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K128" s="59">
        <f>SUMIFS('业务科室人工时汇总统计表(按人按月取数法)'!$K$6:$K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L128" s="59">
        <f>SUMIFS('业务科室人工时汇总统计表(按人按月取数法)'!$L$6:$L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M128" s="59">
        <f>SUMIFS('业务科室人工时汇总统计表(按人按月取数法)'!$M$6:$M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N128" s="59">
        <f>SUMIFS('业务科室人工时汇总统计表(按人按月取数法)'!$N$6:$N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O128" s="59">
        <f>SUMIFS('业务科室人工时汇总统计表(按人按月取数法)'!$O$6:$O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P128" s="59">
        <f>SUMIFS('业务科室人工时汇总统计表(按人按月取数法)'!$P$6:$P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Q128" s="59">
        <f>SUMIFS('业务科室人工时汇总统计表(按人按月取数法)'!$Q$6:$Q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R128" s="59">
        <f>SUMIFS('业务科室人工时汇总统计表(按人按月取数法)'!$R$6:$R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S128" s="59">
        <f>SUMIFS('业务科室人工时汇总统计表(按人按月取数法)'!$S$6:$S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T128" s="59">
        <f>SUMIFS('业务科室人工时汇总统计表(按人按月取数法)'!$T$6:$T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U128" s="59">
        <f>SUMIFS('业务科室人工时汇总统计表(按人按月取数法)'!$U$6:$U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V128" s="59">
        <f>SUMIFS('业务科室人工时汇总统计表(按人按月取数法)'!$V$6:$V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W128" s="59">
        <f>SUMIFS('业务科室人工时汇总统计表(按人按月取数法)'!$W$6:$W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X128" s="59">
        <f>SUMIFS('业务科室人工时汇总统计表(按人按月取数法)'!$X$6:$X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Y128" s="59">
        <f>SUMIFS('业务科室人工时汇总统计表(按人按月取数法)'!$Y$6:$Y$1048576,'业务科室人工时汇总统计表(按人按月取数法)'!$B$6:$B$1048576,12,'业务科室人工时汇总统计表(按人按月取数法)'!$D$6:$D$1048576,'分配系数计算表_业务科室及项目成本人工时累计数 '!C128)</f>
        <v>0</v>
      </c>
      <c r="Z128" s="61"/>
    </row>
    <row r="129" spans="1:26" ht="20.100000000000001" customHeight="1" x14ac:dyDescent="0.15">
      <c r="A129" s="31">
        <v>2023</v>
      </c>
      <c r="B129" s="31">
        <v>12</v>
      </c>
      <c r="C129" s="37" t="s">
        <v>59</v>
      </c>
      <c r="D129" s="38">
        <f t="shared" si="58"/>
        <v>7.4999999999999997E-2</v>
      </c>
      <c r="E129" s="59">
        <f t="shared" si="55"/>
        <v>735</v>
      </c>
      <c r="F129" s="59">
        <f t="shared" si="56"/>
        <v>0</v>
      </c>
      <c r="G129" s="59">
        <f t="shared" si="57"/>
        <v>0</v>
      </c>
      <c r="H129" s="59">
        <f>SUMIFS('业务科室人工时汇总统计表(按人按月取数法)'!$H$6:$H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I129" s="59">
        <f>SUMIFS('业务科室人工时汇总统计表(按人按月取数法)'!$I$6:$I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J129" s="59">
        <f>SUMIFS('业务科室人工时汇总统计表(按人按月取数法)'!$J$6:$J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K129" s="59">
        <f>SUMIFS('业务科室人工时汇总统计表(按人按月取数法)'!$K$6:$K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L129" s="59">
        <f>SUMIFS('业务科室人工时汇总统计表(按人按月取数法)'!$L$6:$L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M129" s="59">
        <f>SUMIFS('业务科室人工时汇总统计表(按人按月取数法)'!$M$6:$M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N129" s="59">
        <f>SUMIFS('业务科室人工时汇总统计表(按人按月取数法)'!$N$6:$N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O129" s="59">
        <f>SUMIFS('业务科室人工时汇总统计表(按人按月取数法)'!$O$6:$O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P129" s="59">
        <f>SUMIFS('业务科室人工时汇总统计表(按人按月取数法)'!$P$6:$P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Q129" s="59">
        <f>SUMIFS('业务科室人工时汇总统计表(按人按月取数法)'!$Q$6:$Q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R129" s="59">
        <f>SUMIFS('业务科室人工时汇总统计表(按人按月取数法)'!$R$6:$R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S129" s="59">
        <f>SUMIFS('业务科室人工时汇总统计表(按人按月取数法)'!$S$6:$S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T129" s="59">
        <f>SUMIFS('业务科室人工时汇总统计表(按人按月取数法)'!$T$6:$T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U129" s="59">
        <f>SUMIFS('业务科室人工时汇总统计表(按人按月取数法)'!$U$6:$U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V129" s="59">
        <f>SUMIFS('业务科室人工时汇总统计表(按人按月取数法)'!$V$6:$V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W129" s="59">
        <f>SUMIFS('业务科室人工时汇总统计表(按人按月取数法)'!$W$6:$W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X129" s="59">
        <f>SUMIFS('业务科室人工时汇总统计表(按人按月取数法)'!$X$6:$X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Y129" s="59">
        <f>SUMIFS('业务科室人工时汇总统计表(按人按月取数法)'!$Y$6:$Y$1048576,'业务科室人工时汇总统计表(按人按月取数法)'!$B$6:$B$1048576,12,'业务科室人工时汇总统计表(按人按月取数法)'!$D$6:$D$1048576,'分配系数计算表_业务科室及项目成本人工时累计数 '!C129)</f>
        <v>0</v>
      </c>
      <c r="Z129" s="61"/>
    </row>
    <row r="130" spans="1:26" ht="20.100000000000001" customHeight="1" x14ac:dyDescent="0.15">
      <c r="A130" s="31">
        <v>2023</v>
      </c>
      <c r="B130" s="31">
        <v>12</v>
      </c>
      <c r="C130" s="35" t="s">
        <v>30</v>
      </c>
      <c r="D130" s="38">
        <f t="shared" si="58"/>
        <v>7.4899999999999994E-2</v>
      </c>
      <c r="E130" s="59">
        <f t="shared" si="55"/>
        <v>734</v>
      </c>
      <c r="F130" s="59">
        <f t="shared" si="56"/>
        <v>0</v>
      </c>
      <c r="G130" s="59">
        <f t="shared" si="57"/>
        <v>0</v>
      </c>
      <c r="H130" s="59">
        <f>SUMIFS('业务科室人工时汇总统计表(按人按月取数法)'!$H$6:$H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I130" s="59">
        <f>SUMIFS('业务科室人工时汇总统计表(按人按月取数法)'!$I$6:$I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J130" s="59">
        <f>SUMIFS('业务科室人工时汇总统计表(按人按月取数法)'!$J$6:$J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K130" s="59">
        <f>SUMIFS('业务科室人工时汇总统计表(按人按月取数法)'!$K$6:$K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L130" s="59">
        <f>SUMIFS('业务科室人工时汇总统计表(按人按月取数法)'!$L$6:$L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M130" s="59">
        <f>SUMIFS('业务科室人工时汇总统计表(按人按月取数法)'!$M$6:$M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N130" s="59">
        <f>SUMIFS('业务科室人工时汇总统计表(按人按月取数法)'!$N$6:$N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O130" s="59">
        <f>SUMIFS('业务科室人工时汇总统计表(按人按月取数法)'!$O$6:$O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P130" s="59">
        <f>SUMIFS('业务科室人工时汇总统计表(按人按月取数法)'!$P$6:$P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Q130" s="59">
        <f>SUMIFS('业务科室人工时汇总统计表(按人按月取数法)'!$Q$6:$Q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R130" s="59">
        <f>SUMIFS('业务科室人工时汇总统计表(按人按月取数法)'!$R$6:$R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S130" s="59">
        <f>SUMIFS('业务科室人工时汇总统计表(按人按月取数法)'!$S$6:$S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T130" s="59">
        <f>SUMIFS('业务科室人工时汇总统计表(按人按月取数法)'!$T$6:$T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U130" s="59">
        <f>SUMIFS('业务科室人工时汇总统计表(按人按月取数法)'!$U$6:$U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V130" s="59">
        <f>SUMIFS('业务科室人工时汇总统计表(按人按月取数法)'!$V$6:$V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W130" s="59">
        <f>SUMIFS('业务科室人工时汇总统计表(按人按月取数法)'!$W$6:$W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X130" s="59">
        <f>SUMIFS('业务科室人工时汇总统计表(按人按月取数法)'!$X$6:$X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Y130" s="59">
        <f>SUMIFS('业务科室人工时汇总统计表(按人按月取数法)'!$Y$6:$Y$1048576,'业务科室人工时汇总统计表(按人按月取数法)'!$B$6:$B$1048576,12,'业务科室人工时汇总统计表(按人按月取数法)'!$D$6:$D$1048576,'分配系数计算表_业务科室及项目成本人工时累计数 '!C130)</f>
        <v>0</v>
      </c>
      <c r="Z130" s="61"/>
    </row>
    <row r="131" spans="1:26" ht="20.100000000000001" customHeight="1" x14ac:dyDescent="0.15">
      <c r="A131" s="31">
        <v>2023</v>
      </c>
      <c r="B131" s="31">
        <v>12</v>
      </c>
      <c r="C131" s="35" t="s">
        <v>31</v>
      </c>
      <c r="D131" s="38">
        <f t="shared" si="58"/>
        <v>6.1499999999999999E-2</v>
      </c>
      <c r="E131" s="59">
        <f t="shared" si="55"/>
        <v>603</v>
      </c>
      <c r="F131" s="59">
        <f t="shared" si="56"/>
        <v>0</v>
      </c>
      <c r="G131" s="59">
        <f t="shared" si="57"/>
        <v>0</v>
      </c>
      <c r="H131" s="59">
        <f>SUMIFS('业务科室人工时汇总统计表(按人按月取数法)'!$H$6:$H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I131" s="59">
        <f>SUMIFS('业务科室人工时汇总统计表(按人按月取数法)'!$I$6:$I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J131" s="59">
        <f>SUMIFS('业务科室人工时汇总统计表(按人按月取数法)'!$J$6:$J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K131" s="59">
        <f>SUMIFS('业务科室人工时汇总统计表(按人按月取数法)'!$K$6:$K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L131" s="59">
        <f>SUMIFS('业务科室人工时汇总统计表(按人按月取数法)'!$L$6:$L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M131" s="59">
        <f>SUMIFS('业务科室人工时汇总统计表(按人按月取数法)'!$M$6:$M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N131" s="59">
        <f>SUMIFS('业务科室人工时汇总统计表(按人按月取数法)'!$N$6:$N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O131" s="59">
        <f>SUMIFS('业务科室人工时汇总统计表(按人按月取数法)'!$O$6:$O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P131" s="59">
        <f>SUMIFS('业务科室人工时汇总统计表(按人按月取数法)'!$P$6:$P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Q131" s="59">
        <f>SUMIFS('业务科室人工时汇总统计表(按人按月取数法)'!$Q$6:$Q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R131" s="59">
        <f>SUMIFS('业务科室人工时汇总统计表(按人按月取数法)'!$R$6:$R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S131" s="59">
        <f>SUMIFS('业务科室人工时汇总统计表(按人按月取数法)'!$S$6:$S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T131" s="59">
        <f>SUMIFS('业务科室人工时汇总统计表(按人按月取数法)'!$T$6:$T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U131" s="59">
        <f>SUMIFS('业务科室人工时汇总统计表(按人按月取数法)'!$U$6:$U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V131" s="59">
        <f>SUMIFS('业务科室人工时汇总统计表(按人按月取数法)'!$V$6:$V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W131" s="59">
        <f>SUMIFS('业务科室人工时汇总统计表(按人按月取数法)'!$W$6:$W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X131" s="59">
        <f>SUMIFS('业务科室人工时汇总统计表(按人按月取数法)'!$X$6:$X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Y131" s="59">
        <f>SUMIFS('业务科室人工时汇总统计表(按人按月取数法)'!$Y$6:$Y$1048576,'业务科室人工时汇总统计表(按人按月取数法)'!$B$6:$B$1048576,12,'业务科室人工时汇总统计表(按人按月取数法)'!$D$6:$D$1048576,'分配系数计算表_业务科室及项目成本人工时累计数 '!C131)</f>
        <v>0</v>
      </c>
      <c r="Z131" s="61"/>
    </row>
    <row r="132" spans="1:26" ht="20.100000000000001" customHeight="1" x14ac:dyDescent="0.15">
      <c r="A132" s="31">
        <v>2023</v>
      </c>
      <c r="B132" s="31">
        <v>12</v>
      </c>
      <c r="C132" s="35" t="s">
        <v>32</v>
      </c>
      <c r="D132" s="38">
        <f t="shared" si="58"/>
        <v>7.4700000000000003E-2</v>
      </c>
      <c r="E132" s="59">
        <f t="shared" si="55"/>
        <v>732</v>
      </c>
      <c r="F132" s="59">
        <f t="shared" si="56"/>
        <v>0</v>
      </c>
      <c r="G132" s="59">
        <f t="shared" si="57"/>
        <v>0</v>
      </c>
      <c r="H132" s="59">
        <f>SUMIFS('业务科室人工时汇总统计表(按人按月取数法)'!$H$6:$H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I132" s="59">
        <f>SUMIFS('业务科室人工时汇总统计表(按人按月取数法)'!$I$6:$I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J132" s="59">
        <f>SUMIFS('业务科室人工时汇总统计表(按人按月取数法)'!$J$6:$J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K132" s="59">
        <f>SUMIFS('业务科室人工时汇总统计表(按人按月取数法)'!$K$6:$K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L132" s="59">
        <f>SUMIFS('业务科室人工时汇总统计表(按人按月取数法)'!$L$6:$L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M132" s="59">
        <f>SUMIFS('业务科室人工时汇总统计表(按人按月取数法)'!$M$6:$M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N132" s="59">
        <f>SUMIFS('业务科室人工时汇总统计表(按人按月取数法)'!$N$6:$N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O132" s="59">
        <f>SUMIFS('业务科室人工时汇总统计表(按人按月取数法)'!$O$6:$O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P132" s="59">
        <f>SUMIFS('业务科室人工时汇总统计表(按人按月取数法)'!$P$6:$P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Q132" s="59">
        <f>SUMIFS('业务科室人工时汇总统计表(按人按月取数法)'!$Q$6:$Q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R132" s="59">
        <f>SUMIFS('业务科室人工时汇总统计表(按人按月取数法)'!$R$6:$R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S132" s="59">
        <f>SUMIFS('业务科室人工时汇总统计表(按人按月取数法)'!$S$6:$S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T132" s="59">
        <f>SUMIFS('业务科室人工时汇总统计表(按人按月取数法)'!$T$6:$T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U132" s="59">
        <f>SUMIFS('业务科室人工时汇总统计表(按人按月取数法)'!$U$6:$U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V132" s="59">
        <f>SUMIFS('业务科室人工时汇总统计表(按人按月取数法)'!$V$6:$V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W132" s="59">
        <f>SUMIFS('业务科室人工时汇总统计表(按人按月取数法)'!$W$6:$W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X132" s="59">
        <f>SUMIFS('业务科室人工时汇总统计表(按人按月取数法)'!$X$6:$X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Y132" s="59">
        <f>SUMIFS('业务科室人工时汇总统计表(按人按月取数法)'!$Y$6:$Y$1048576,'业务科室人工时汇总统计表(按人按月取数法)'!$B$6:$B$1048576,12,'业务科室人工时汇总统计表(按人按月取数法)'!$D$6:$D$1048576,'分配系数计算表_业务科室及项目成本人工时累计数 '!C132)</f>
        <v>0</v>
      </c>
      <c r="Z132" s="61"/>
    </row>
    <row r="133" spans="1:26" ht="20.100000000000001" customHeight="1" x14ac:dyDescent="0.15">
      <c r="A133" s="31">
        <v>2023</v>
      </c>
      <c r="B133" s="31">
        <v>12</v>
      </c>
      <c r="C133" s="35" t="s">
        <v>26</v>
      </c>
      <c r="D133" s="38">
        <f t="shared" si="58"/>
        <v>7.1599999999999997E-2</v>
      </c>
      <c r="E133" s="59">
        <f t="shared" si="55"/>
        <v>702</v>
      </c>
      <c r="F133" s="59">
        <f t="shared" si="56"/>
        <v>0</v>
      </c>
      <c r="G133" s="59">
        <f t="shared" si="57"/>
        <v>0</v>
      </c>
      <c r="H133" s="59">
        <f>SUMIFS('业务科室人工时汇总统计表(按人按月取数法)'!$H$6:$H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I133" s="59">
        <f>SUMIFS('业务科室人工时汇总统计表(按人按月取数法)'!$I$6:$I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J133" s="59">
        <f>SUMIFS('业务科室人工时汇总统计表(按人按月取数法)'!$J$6:$J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K133" s="59">
        <f>SUMIFS('业务科室人工时汇总统计表(按人按月取数法)'!$K$6:$K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L133" s="59">
        <f>SUMIFS('业务科室人工时汇总统计表(按人按月取数法)'!$L$6:$L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M133" s="59">
        <f>SUMIFS('业务科室人工时汇总统计表(按人按月取数法)'!$M$6:$M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N133" s="59">
        <f>SUMIFS('业务科室人工时汇总统计表(按人按月取数法)'!$N$6:$N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O133" s="59">
        <f>SUMIFS('业务科室人工时汇总统计表(按人按月取数法)'!$O$6:$O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P133" s="59">
        <f>SUMIFS('业务科室人工时汇总统计表(按人按月取数法)'!$P$6:$P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Q133" s="59">
        <f>SUMIFS('业务科室人工时汇总统计表(按人按月取数法)'!$Q$6:$Q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R133" s="59">
        <f>SUMIFS('业务科室人工时汇总统计表(按人按月取数法)'!$R$6:$R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S133" s="59">
        <f>SUMIFS('业务科室人工时汇总统计表(按人按月取数法)'!$S$6:$S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T133" s="59">
        <f>SUMIFS('业务科室人工时汇总统计表(按人按月取数法)'!$T$6:$T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U133" s="59">
        <f>SUMIFS('业务科室人工时汇总统计表(按人按月取数法)'!$U$6:$U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V133" s="59">
        <f>SUMIFS('业务科室人工时汇总统计表(按人按月取数法)'!$V$6:$V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W133" s="59">
        <f>SUMIFS('业务科室人工时汇总统计表(按人按月取数法)'!$W$6:$W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X133" s="59">
        <f>SUMIFS('业务科室人工时汇总统计表(按人按月取数法)'!$X$6:$X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Y133" s="59">
        <f>SUMIFS('业务科室人工时汇总统计表(按人按月取数法)'!$Y$6:$Y$1048576,'业务科室人工时汇总统计表(按人按月取数法)'!$B$6:$B$1048576,12,'业务科室人工时汇总统计表(按人按月取数法)'!$D$6:$D$1048576,'分配系数计算表_业务科室及项目成本人工时累计数 '!C133)</f>
        <v>0</v>
      </c>
      <c r="Z133" s="61"/>
    </row>
    <row r="134" spans="1:26" ht="20.100000000000001" customHeight="1" x14ac:dyDescent="0.15">
      <c r="A134" s="31">
        <v>2023</v>
      </c>
      <c r="B134" s="31">
        <v>12</v>
      </c>
      <c r="C134" s="35" t="s">
        <v>28</v>
      </c>
      <c r="D134" s="38">
        <f t="shared" si="58"/>
        <v>7.3300000000000004E-2</v>
      </c>
      <c r="E134" s="59">
        <f t="shared" si="55"/>
        <v>718</v>
      </c>
      <c r="F134" s="59">
        <f t="shared" si="56"/>
        <v>0</v>
      </c>
      <c r="G134" s="59">
        <f t="shared" si="57"/>
        <v>0</v>
      </c>
      <c r="H134" s="59">
        <f>SUMIFS('业务科室人工时汇总统计表(按人按月取数法)'!$H$6:$H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I134" s="59">
        <f>SUMIFS('业务科室人工时汇总统计表(按人按月取数法)'!$I$6:$I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J134" s="59">
        <f>SUMIFS('业务科室人工时汇总统计表(按人按月取数法)'!$J$6:$J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K134" s="59">
        <f>SUMIFS('业务科室人工时汇总统计表(按人按月取数法)'!$K$6:$K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L134" s="59">
        <f>SUMIFS('业务科室人工时汇总统计表(按人按月取数法)'!$L$6:$L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M134" s="59">
        <f>SUMIFS('业务科室人工时汇总统计表(按人按月取数法)'!$M$6:$M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N134" s="59">
        <f>SUMIFS('业务科室人工时汇总统计表(按人按月取数法)'!$N$6:$N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O134" s="59">
        <f>SUMIFS('业务科室人工时汇总统计表(按人按月取数法)'!$O$6:$O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P134" s="59">
        <f>SUMIFS('业务科室人工时汇总统计表(按人按月取数法)'!$P$6:$P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Q134" s="59">
        <f>SUMIFS('业务科室人工时汇总统计表(按人按月取数法)'!$Q$6:$Q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R134" s="59">
        <f>SUMIFS('业务科室人工时汇总统计表(按人按月取数法)'!$R$6:$R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S134" s="59">
        <f>SUMIFS('业务科室人工时汇总统计表(按人按月取数法)'!$S$6:$S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T134" s="59">
        <f>SUMIFS('业务科室人工时汇总统计表(按人按月取数法)'!$T$6:$T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U134" s="59">
        <f>SUMIFS('业务科室人工时汇总统计表(按人按月取数法)'!$U$6:$U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V134" s="59">
        <f>SUMIFS('业务科室人工时汇总统计表(按人按月取数法)'!$V$6:$V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W134" s="59">
        <f>SUMIFS('业务科室人工时汇总统计表(按人按月取数法)'!$W$6:$W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X134" s="59">
        <f>SUMIFS('业务科室人工时汇总统计表(按人按月取数法)'!$X$6:$X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Y134" s="59">
        <f>SUMIFS('业务科室人工时汇总统计表(按人按月取数法)'!$Y$6:$Y$1048576,'业务科室人工时汇总统计表(按人按月取数法)'!$B$6:$B$1048576,12,'业务科室人工时汇总统计表(按人按月取数法)'!$D$6:$D$1048576,'分配系数计算表_业务科室及项目成本人工时累计数 '!C134)</f>
        <v>0</v>
      </c>
      <c r="Z134" s="61"/>
    </row>
    <row r="135" spans="1:26" ht="20.100000000000001" customHeight="1" x14ac:dyDescent="0.15">
      <c r="A135" s="31">
        <v>2023</v>
      </c>
      <c r="B135" s="31">
        <v>12</v>
      </c>
      <c r="C135" s="35" t="s">
        <v>51</v>
      </c>
      <c r="D135" s="38">
        <f t="shared" si="58"/>
        <v>7.1099999999999997E-2</v>
      </c>
      <c r="E135" s="59">
        <f t="shared" si="55"/>
        <v>697</v>
      </c>
      <c r="F135" s="59">
        <f t="shared" si="56"/>
        <v>0</v>
      </c>
      <c r="G135" s="59">
        <f t="shared" si="57"/>
        <v>0</v>
      </c>
      <c r="H135" s="59">
        <f>SUMIFS('业务科室人工时汇总统计表(按人按月取数法)'!$H$6:$H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I135" s="59">
        <f>SUMIFS('业务科室人工时汇总统计表(按人按月取数法)'!$I$6:$I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J135" s="59">
        <f>SUMIFS('业务科室人工时汇总统计表(按人按月取数法)'!$J$6:$J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K135" s="59">
        <f>SUMIFS('业务科室人工时汇总统计表(按人按月取数法)'!$K$6:$K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L135" s="59">
        <f>SUMIFS('业务科室人工时汇总统计表(按人按月取数法)'!$L$6:$L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M135" s="59">
        <f>SUMIFS('业务科室人工时汇总统计表(按人按月取数法)'!$M$6:$M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N135" s="59">
        <f>SUMIFS('业务科室人工时汇总统计表(按人按月取数法)'!$N$6:$N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O135" s="59">
        <f>SUMIFS('业务科室人工时汇总统计表(按人按月取数法)'!$O$6:$O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P135" s="59">
        <f>SUMIFS('业务科室人工时汇总统计表(按人按月取数法)'!$P$6:$P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Q135" s="59">
        <f>SUMIFS('业务科室人工时汇总统计表(按人按月取数法)'!$Q$6:$Q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R135" s="59">
        <f>SUMIFS('业务科室人工时汇总统计表(按人按月取数法)'!$R$6:$R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S135" s="59">
        <f>SUMIFS('业务科室人工时汇总统计表(按人按月取数法)'!$S$6:$S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T135" s="59">
        <f>SUMIFS('业务科室人工时汇总统计表(按人按月取数法)'!$T$6:$T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U135" s="59">
        <f>SUMIFS('业务科室人工时汇总统计表(按人按月取数法)'!$U$6:$U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V135" s="59">
        <f>SUMIFS('业务科室人工时汇总统计表(按人按月取数法)'!$V$6:$V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W135" s="59">
        <f>SUMIFS('业务科室人工时汇总统计表(按人按月取数法)'!$W$6:$W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X135" s="59">
        <f>SUMIFS('业务科室人工时汇总统计表(按人按月取数法)'!$X$6:$X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Y135" s="59">
        <f>SUMIFS('业务科室人工时汇总统计表(按人按月取数法)'!$Y$6:$Y$1048576,'业务科室人工时汇总统计表(按人按月取数法)'!$B$6:$B$1048576,12,'业务科室人工时汇总统计表(按人按月取数法)'!$D$6:$D$1048576,'分配系数计算表_业务科室及项目成本人工时累计数 '!C135)</f>
        <v>0</v>
      </c>
      <c r="Z135" s="61"/>
    </row>
    <row r="136" spans="1:26" ht="20.100000000000001" customHeight="1" x14ac:dyDescent="0.15">
      <c r="A136" s="31">
        <v>2023</v>
      </c>
      <c r="B136" s="31">
        <v>12</v>
      </c>
      <c r="C136" s="35" t="s">
        <v>52</v>
      </c>
      <c r="D136" s="38">
        <f t="shared" si="58"/>
        <v>7.5200000000000003E-2</v>
      </c>
      <c r="E136" s="59">
        <f t="shared" si="55"/>
        <v>737</v>
      </c>
      <c r="F136" s="60">
        <f t="shared" si="56"/>
        <v>0</v>
      </c>
      <c r="G136" s="60">
        <f t="shared" si="57"/>
        <v>0</v>
      </c>
      <c r="H136" s="60">
        <f>SUMIFS('业务科室人工时汇总统计表(按人按月取数法)'!$H$6:$H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I136" s="60">
        <f>SUMIFS('业务科室人工时汇总统计表(按人按月取数法)'!$I$6:$I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J136" s="60">
        <f>SUMIFS('业务科室人工时汇总统计表(按人按月取数法)'!$J$6:$J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K136" s="60">
        <f>SUMIFS('业务科室人工时汇总统计表(按人按月取数法)'!$K$6:$K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L136" s="60">
        <f>SUMIFS('业务科室人工时汇总统计表(按人按月取数法)'!$L$6:$L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M136" s="60">
        <f>SUMIFS('业务科室人工时汇总统计表(按人按月取数法)'!$M$6:$M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N136" s="60">
        <f>SUMIFS('业务科室人工时汇总统计表(按人按月取数法)'!$N$6:$N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O136" s="60">
        <f>SUMIFS('业务科室人工时汇总统计表(按人按月取数法)'!$O$6:$O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P136" s="59">
        <f>SUMIFS('业务科室人工时汇总统计表(按人按月取数法)'!$P$6:$P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Q136" s="60">
        <f>SUMIFS('业务科室人工时汇总统计表(按人按月取数法)'!$Q$6:$Q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R136" s="60">
        <f>SUMIFS('业务科室人工时汇总统计表(按人按月取数法)'!$R$6:$R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S136" s="60">
        <f>SUMIFS('业务科室人工时汇总统计表(按人按月取数法)'!$S$6:$S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T136" s="60">
        <f>SUMIFS('业务科室人工时汇总统计表(按人按月取数法)'!$T$6:$T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U136" s="60">
        <f>SUMIFS('业务科室人工时汇总统计表(按人按月取数法)'!$U$6:$U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V136" s="60">
        <f>SUMIFS('业务科室人工时汇总统计表(按人按月取数法)'!$V$6:$V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W136" s="60">
        <f>SUMIFS('业务科室人工时汇总统计表(按人按月取数法)'!$W$6:$W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X136" s="60">
        <f>SUMIFS('业务科室人工时汇总统计表(按人按月取数法)'!$X$6:$X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Y136" s="60">
        <f>SUMIFS('业务科室人工时汇总统计表(按人按月取数法)'!$Y$6:$Y$1048576,'业务科室人工时汇总统计表(按人按月取数法)'!$B$6:$B$1048576,12,'业务科室人工时汇总统计表(按人按月取数法)'!$D$6:$D$1048576,'分配系数计算表_业务科室及项目成本人工时累计数 '!C136)</f>
        <v>0</v>
      </c>
      <c r="Z136" s="62"/>
    </row>
    <row r="137" spans="1:26" ht="20.100000000000001" customHeight="1" x14ac:dyDescent="0.15">
      <c r="A137" s="31">
        <v>2023</v>
      </c>
      <c r="B137" s="31">
        <v>12</v>
      </c>
      <c r="C137" s="56" t="s">
        <v>152</v>
      </c>
      <c r="D137" s="39">
        <f>SUM(D127:D136)</f>
        <v>1</v>
      </c>
      <c r="E137" s="59">
        <f>SUM(E127:E136)</f>
        <v>9798</v>
      </c>
      <c r="F137" s="59">
        <f t="shared" ref="F137:Y137" si="59">SUM(F127:F136)</f>
        <v>0</v>
      </c>
      <c r="G137" s="59">
        <f t="shared" si="59"/>
        <v>0</v>
      </c>
      <c r="H137" s="59">
        <f t="shared" si="59"/>
        <v>0</v>
      </c>
      <c r="I137" s="59">
        <f t="shared" si="59"/>
        <v>0</v>
      </c>
      <c r="J137" s="59">
        <f t="shared" si="59"/>
        <v>0</v>
      </c>
      <c r="K137" s="59">
        <f t="shared" si="59"/>
        <v>0</v>
      </c>
      <c r="L137" s="59">
        <f t="shared" si="59"/>
        <v>0</v>
      </c>
      <c r="M137" s="59">
        <f t="shared" si="59"/>
        <v>0</v>
      </c>
      <c r="N137" s="59">
        <f t="shared" si="59"/>
        <v>0</v>
      </c>
      <c r="O137" s="59">
        <f t="shared" si="59"/>
        <v>0</v>
      </c>
      <c r="P137" s="59">
        <f>SUM(P127:P136)</f>
        <v>0</v>
      </c>
      <c r="Q137" s="59">
        <f t="shared" si="59"/>
        <v>0</v>
      </c>
      <c r="R137" s="59">
        <f t="shared" si="59"/>
        <v>0</v>
      </c>
      <c r="S137" s="59">
        <f t="shared" si="59"/>
        <v>0</v>
      </c>
      <c r="T137" s="59">
        <f t="shared" si="59"/>
        <v>0</v>
      </c>
      <c r="U137" s="59">
        <f t="shared" si="59"/>
        <v>0</v>
      </c>
      <c r="V137" s="59">
        <f t="shared" si="59"/>
        <v>0</v>
      </c>
      <c r="W137" s="59">
        <f t="shared" si="59"/>
        <v>0</v>
      </c>
      <c r="X137" s="59">
        <f t="shared" si="59"/>
        <v>0</v>
      </c>
      <c r="Y137" s="59">
        <f t="shared" si="59"/>
        <v>0</v>
      </c>
      <c r="Z137" s="35"/>
    </row>
  </sheetData>
  <mergeCells count="22">
    <mergeCell ref="A3:A5"/>
    <mergeCell ref="C3:C5"/>
    <mergeCell ref="X4:X5"/>
    <mergeCell ref="Y4:Y5"/>
    <mergeCell ref="D3:D5"/>
    <mergeCell ref="E3:E5"/>
    <mergeCell ref="P4:P5"/>
    <mergeCell ref="F3:F5"/>
    <mergeCell ref="B2:Z2"/>
    <mergeCell ref="Q4:Q5"/>
    <mergeCell ref="R4:R5"/>
    <mergeCell ref="S4:S5"/>
    <mergeCell ref="T4:T5"/>
    <mergeCell ref="G3:T3"/>
    <mergeCell ref="B3:B5"/>
    <mergeCell ref="U3:X3"/>
    <mergeCell ref="U4:U5"/>
    <mergeCell ref="V4:V5"/>
    <mergeCell ref="W4:W5"/>
    <mergeCell ref="G4:N4"/>
    <mergeCell ref="O4:O5"/>
    <mergeCell ref="Z3:Z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54" fitToHeight="1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showZero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0" sqref="G20"/>
    </sheetView>
  </sheetViews>
  <sheetFormatPr defaultColWidth="9" defaultRowHeight="13.5" x14ac:dyDescent="0.15"/>
  <cols>
    <col min="1" max="3" width="6" customWidth="1"/>
    <col min="4" max="4" width="10.625" customWidth="1"/>
    <col min="5" max="5" width="12.625" customWidth="1"/>
    <col min="6" max="6" width="12.375" customWidth="1"/>
    <col min="7" max="7" width="18.5" customWidth="1"/>
    <col min="8" max="8" width="15.625" customWidth="1"/>
    <col min="9" max="9" width="9.375" style="1" customWidth="1"/>
    <col min="10" max="10" width="12.125" customWidth="1"/>
    <col min="11" max="11" width="11" customWidth="1"/>
    <col min="12" max="12" width="11.5" customWidth="1"/>
    <col min="13" max="13" width="10.75" customWidth="1"/>
    <col min="14" max="14" width="10.875" style="1" customWidth="1"/>
    <col min="15" max="17" width="8.625" customWidth="1"/>
    <col min="18" max="18" width="8.5" customWidth="1"/>
    <col min="19" max="22" width="8.625" customWidth="1"/>
    <col min="23" max="23" width="9.125" customWidth="1"/>
    <col min="24" max="28" width="8.625" customWidth="1"/>
  </cols>
  <sheetData>
    <row r="1" spans="1:28" ht="36" customHeight="1" x14ac:dyDescent="0.15">
      <c r="A1" s="93" t="s">
        <v>66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28" ht="22.5" customHeight="1" x14ac:dyDescent="0.15">
      <c r="A2" s="94" t="s">
        <v>43</v>
      </c>
      <c r="B2" s="94" t="s">
        <v>44</v>
      </c>
      <c r="C2" s="94" t="s">
        <v>45</v>
      </c>
      <c r="D2" s="95" t="s">
        <v>37</v>
      </c>
      <c r="E2" s="94" t="s">
        <v>41</v>
      </c>
      <c r="F2" s="97" t="s">
        <v>58</v>
      </c>
      <c r="G2" s="101" t="s">
        <v>33</v>
      </c>
      <c r="H2" s="101" t="s">
        <v>39</v>
      </c>
      <c r="I2" s="96" t="s">
        <v>50</v>
      </c>
      <c r="J2" s="95" t="s">
        <v>24</v>
      </c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 t="s">
        <v>20</v>
      </c>
      <c r="X2" s="95" t="s">
        <v>40</v>
      </c>
      <c r="Y2" s="95" t="s">
        <v>17</v>
      </c>
      <c r="Z2" s="95" t="s">
        <v>18</v>
      </c>
      <c r="AA2" s="95" t="s">
        <v>23</v>
      </c>
      <c r="AB2" s="95" t="s">
        <v>2</v>
      </c>
    </row>
    <row r="3" spans="1:28" ht="21" customHeight="1" x14ac:dyDescent="0.15">
      <c r="A3" s="94"/>
      <c r="B3" s="94"/>
      <c r="C3" s="94"/>
      <c r="D3" s="94"/>
      <c r="E3" s="94"/>
      <c r="F3" s="98"/>
      <c r="G3" s="105"/>
      <c r="H3" s="105"/>
      <c r="I3" s="96"/>
      <c r="J3" s="100" t="s">
        <v>10</v>
      </c>
      <c r="K3" s="100"/>
      <c r="L3" s="100"/>
      <c r="M3" s="100"/>
      <c r="N3" s="100"/>
      <c r="O3" s="100"/>
      <c r="P3" s="100"/>
      <c r="Q3" s="100"/>
      <c r="R3" s="101" t="s">
        <v>22</v>
      </c>
      <c r="S3" s="101" t="s">
        <v>11</v>
      </c>
      <c r="T3" s="101" t="s">
        <v>12</v>
      </c>
      <c r="U3" s="101" t="s">
        <v>15</v>
      </c>
      <c r="V3" s="101" t="s">
        <v>16</v>
      </c>
      <c r="W3" s="95"/>
      <c r="X3" s="95"/>
      <c r="Y3" s="95"/>
      <c r="Z3" s="95"/>
      <c r="AA3" s="95"/>
      <c r="AB3" s="95"/>
    </row>
    <row r="4" spans="1:28" ht="18" customHeight="1" x14ac:dyDescent="0.15">
      <c r="A4" s="94"/>
      <c r="B4" s="94"/>
      <c r="C4" s="94"/>
      <c r="D4" s="94"/>
      <c r="E4" s="94"/>
      <c r="F4" s="99"/>
      <c r="G4" s="102"/>
      <c r="H4" s="102"/>
      <c r="I4" s="96"/>
      <c r="J4" s="4" t="s">
        <v>14</v>
      </c>
      <c r="K4" s="5" t="s">
        <v>3</v>
      </c>
      <c r="L4" s="5" t="s">
        <v>4</v>
      </c>
      <c r="M4" s="5" t="s">
        <v>5</v>
      </c>
      <c r="N4" s="5" t="s">
        <v>36</v>
      </c>
      <c r="O4" s="5" t="s">
        <v>7</v>
      </c>
      <c r="P4" s="5" t="s">
        <v>8</v>
      </c>
      <c r="Q4" s="5" t="s">
        <v>9</v>
      </c>
      <c r="R4" s="102"/>
      <c r="S4" s="102"/>
      <c r="T4" s="102"/>
      <c r="U4" s="102"/>
      <c r="V4" s="102"/>
      <c r="W4" s="95"/>
      <c r="X4" s="95"/>
      <c r="Y4" s="95"/>
      <c r="Z4" s="95"/>
      <c r="AA4" s="95"/>
      <c r="AB4" s="95"/>
    </row>
    <row r="5" spans="1:28" x14ac:dyDescent="0.15">
      <c r="A5" s="104" t="s">
        <v>61</v>
      </c>
      <c r="B5" s="104"/>
      <c r="C5" s="104"/>
      <c r="D5" s="104"/>
      <c r="E5" s="104"/>
      <c r="F5" s="104"/>
      <c r="G5" s="104"/>
      <c r="H5" s="29">
        <f>H7+H12</f>
        <v>30000</v>
      </c>
      <c r="I5" s="21"/>
      <c r="J5" s="20">
        <f>SUM(K5:Q5)</f>
        <v>14338.24</v>
      </c>
      <c r="K5" s="20">
        <f>$H$5*K6/$I$6</f>
        <v>3529.41</v>
      </c>
      <c r="L5" s="20">
        <f t="shared" ref="L5:N5" si="0">$H$5*L6/$I$6</f>
        <v>3088.24</v>
      </c>
      <c r="M5" s="20">
        <f t="shared" si="0"/>
        <v>3750</v>
      </c>
      <c r="N5" s="20">
        <f t="shared" si="0"/>
        <v>3970.59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6.5" customHeight="1" x14ac:dyDescent="0.15">
      <c r="A6" s="106" t="s">
        <v>46</v>
      </c>
      <c r="B6" s="106"/>
      <c r="C6" s="106"/>
      <c r="D6" s="106"/>
      <c r="E6" s="106"/>
      <c r="F6" s="106"/>
      <c r="G6" s="106"/>
      <c r="H6" s="106"/>
      <c r="I6" s="12">
        <f>I7+I12</f>
        <v>136</v>
      </c>
      <c r="J6" s="12">
        <f t="shared" ref="J6:N6" si="1">J7+J12</f>
        <v>74</v>
      </c>
      <c r="K6" s="12">
        <f t="shared" si="1"/>
        <v>16</v>
      </c>
      <c r="L6" s="12">
        <f t="shared" si="1"/>
        <v>14</v>
      </c>
      <c r="M6" s="12">
        <f t="shared" si="1"/>
        <v>17</v>
      </c>
      <c r="N6" s="12">
        <f t="shared" si="1"/>
        <v>18</v>
      </c>
      <c r="O6" s="12">
        <f t="shared" ref="O6" si="2">O7</f>
        <v>4</v>
      </c>
      <c r="P6" s="12">
        <f t="shared" ref="P6" si="3">P7</f>
        <v>3</v>
      </c>
      <c r="Q6" s="12">
        <f t="shared" ref="Q6" si="4">Q7</f>
        <v>2</v>
      </c>
      <c r="R6" s="12">
        <f t="shared" ref="R6" si="5">R7</f>
        <v>4</v>
      </c>
      <c r="S6" s="12">
        <f t="shared" ref="S6" si="6">S7</f>
        <v>0</v>
      </c>
      <c r="T6" s="12">
        <f t="shared" ref="T6" si="7">T7</f>
        <v>8</v>
      </c>
      <c r="U6" s="12">
        <f t="shared" ref="U6" si="8">U7</f>
        <v>7</v>
      </c>
      <c r="V6" s="12">
        <f t="shared" ref="V6" si="9">V7</f>
        <v>0</v>
      </c>
      <c r="W6" s="12">
        <f t="shared" ref="W6" si="10">W7</f>
        <v>5</v>
      </c>
      <c r="X6" s="12">
        <f t="shared" ref="X6" si="11">X7</f>
        <v>0</v>
      </c>
      <c r="Y6" s="12">
        <f t="shared" ref="Y6" si="12">Y7</f>
        <v>5</v>
      </c>
      <c r="Z6" s="12">
        <f t="shared" ref="Z6" si="13">Z7</f>
        <v>3</v>
      </c>
      <c r="AA6" s="12">
        <f t="shared" ref="AA6" si="14">AA7</f>
        <v>0</v>
      </c>
      <c r="AB6" s="12">
        <f t="shared" ref="AB6" si="15">AB7</f>
        <v>0</v>
      </c>
    </row>
    <row r="7" spans="1:28" s="19" customFormat="1" ht="16.5" customHeight="1" x14ac:dyDescent="0.15">
      <c r="A7" s="103" t="s">
        <v>56</v>
      </c>
      <c r="B7" s="103"/>
      <c r="C7" s="103"/>
      <c r="D7" s="103"/>
      <c r="E7" s="103"/>
      <c r="F7" s="103"/>
      <c r="G7" s="103"/>
      <c r="H7" s="16">
        <v>10000</v>
      </c>
      <c r="I7" s="17">
        <f>SUM(I8:I11)</f>
        <v>77</v>
      </c>
      <c r="J7" s="17">
        <f>SUM(J8:J11)</f>
        <v>45</v>
      </c>
      <c r="K7" s="17">
        <f t="shared" ref="K7:O7" si="16">SUM(K8:K11)</f>
        <v>8</v>
      </c>
      <c r="L7" s="17">
        <f t="shared" si="16"/>
        <v>8</v>
      </c>
      <c r="M7" s="17">
        <f t="shared" si="16"/>
        <v>10</v>
      </c>
      <c r="N7" s="17">
        <f t="shared" si="16"/>
        <v>10</v>
      </c>
      <c r="O7" s="18">
        <f t="shared" si="16"/>
        <v>4</v>
      </c>
      <c r="P7" s="18">
        <f t="shared" ref="P7" si="17">SUM(P8:P11)</f>
        <v>3</v>
      </c>
      <c r="Q7" s="18">
        <f t="shared" ref="Q7" si="18">SUM(Q8:Q11)</f>
        <v>2</v>
      </c>
      <c r="R7" s="18">
        <f t="shared" ref="R7" si="19">SUM(R8:R11)</f>
        <v>4</v>
      </c>
      <c r="S7" s="18">
        <f t="shared" ref="S7:T7" si="20">SUM(S8:S11)</f>
        <v>0</v>
      </c>
      <c r="T7" s="17">
        <f t="shared" si="20"/>
        <v>8</v>
      </c>
      <c r="U7" s="18">
        <f t="shared" ref="U7" si="21">SUM(U8:U11)</f>
        <v>7</v>
      </c>
      <c r="V7" s="18">
        <f t="shared" ref="V7" si="22">SUM(V8:V11)</f>
        <v>0</v>
      </c>
      <c r="W7" s="18">
        <f t="shared" ref="W7" si="23">SUM(W8:W11)</f>
        <v>5</v>
      </c>
      <c r="X7" s="18">
        <f t="shared" ref="X7:Y7" si="24">SUM(X8:X11)</f>
        <v>0</v>
      </c>
      <c r="Y7" s="18">
        <f t="shared" si="24"/>
        <v>5</v>
      </c>
      <c r="Z7" s="18">
        <f t="shared" ref="Z7" si="25">SUM(Z8:Z11)</f>
        <v>3</v>
      </c>
      <c r="AA7" s="18">
        <f t="shared" ref="AA7" si="26">SUM(AA8:AA11)</f>
        <v>0</v>
      </c>
      <c r="AB7" s="18">
        <f t="shared" ref="AB7" si="27">SUM(AB8:AB11)</f>
        <v>0</v>
      </c>
    </row>
    <row r="8" spans="1:28" ht="20.100000000000001" customHeight="1" x14ac:dyDescent="0.15">
      <c r="A8" s="3" t="s">
        <v>47</v>
      </c>
      <c r="B8" s="3" t="s">
        <v>48</v>
      </c>
      <c r="C8" s="3" t="s">
        <v>49</v>
      </c>
      <c r="D8" s="8" t="s">
        <v>51</v>
      </c>
      <c r="E8" s="8" t="s">
        <v>34</v>
      </c>
      <c r="F8" s="15" t="s">
        <v>42</v>
      </c>
      <c r="G8" s="14" t="s">
        <v>25</v>
      </c>
      <c r="H8" s="22">
        <f>$H$7*'业务科室人工时汇总统计表(按人按月取数法)'!H6/$I$7</f>
        <v>31168.83</v>
      </c>
      <c r="I8" s="11">
        <f t="shared" ref="I8:I38" si="28">SUM(K8:AA8)</f>
        <v>23</v>
      </c>
      <c r="J8" s="11">
        <f>SUM(K8:Q8)</f>
        <v>12</v>
      </c>
      <c r="K8" s="6">
        <v>8</v>
      </c>
      <c r="L8" s="6"/>
      <c r="M8" s="6"/>
      <c r="N8" s="6"/>
      <c r="O8" s="6">
        <v>4</v>
      </c>
      <c r="P8" s="6"/>
      <c r="Q8" s="6"/>
      <c r="R8" s="6"/>
      <c r="S8" s="6"/>
      <c r="T8" s="6">
        <v>8</v>
      </c>
      <c r="U8" s="6"/>
      <c r="V8" s="6"/>
      <c r="W8" s="6"/>
      <c r="X8" s="6"/>
      <c r="Y8" s="6"/>
      <c r="Z8" s="6">
        <v>3</v>
      </c>
      <c r="AA8" s="6"/>
      <c r="AB8" s="10"/>
    </row>
    <row r="9" spans="1:28" ht="19.5" customHeight="1" x14ac:dyDescent="0.15">
      <c r="A9" s="3" t="s">
        <v>47</v>
      </c>
      <c r="B9" s="3" t="s">
        <v>48</v>
      </c>
      <c r="C9" s="3" t="s">
        <v>49</v>
      </c>
      <c r="D9" s="8" t="s">
        <v>51</v>
      </c>
      <c r="E9" s="8" t="s">
        <v>34</v>
      </c>
      <c r="F9" s="15" t="s">
        <v>42</v>
      </c>
      <c r="G9" s="14" t="s">
        <v>26</v>
      </c>
      <c r="H9" s="22">
        <f>$H$7*'业务科室人工时汇总统计表(按人按月取数法)'!K10/$I$7</f>
        <v>0</v>
      </c>
      <c r="I9" s="11">
        <f t="shared" si="28"/>
        <v>25</v>
      </c>
      <c r="J9" s="11">
        <f t="shared" ref="J9:J38" si="29">SUM(K9:Q9)</f>
        <v>13</v>
      </c>
      <c r="K9" s="7"/>
      <c r="L9" s="6"/>
      <c r="M9" s="6"/>
      <c r="N9" s="6">
        <v>10</v>
      </c>
      <c r="O9" s="7"/>
      <c r="P9" s="7">
        <v>3</v>
      </c>
      <c r="Q9" s="7"/>
      <c r="R9" s="6"/>
      <c r="S9" s="6"/>
      <c r="T9" s="6"/>
      <c r="U9" s="6">
        <v>7</v>
      </c>
      <c r="V9" s="6"/>
      <c r="W9" s="6"/>
      <c r="X9" s="7"/>
      <c r="Y9" s="6">
        <v>5</v>
      </c>
      <c r="Z9" s="6"/>
      <c r="AA9" s="7"/>
      <c r="AB9" s="10"/>
    </row>
    <row r="10" spans="1:28" ht="20.100000000000001" customHeight="1" x14ac:dyDescent="0.15">
      <c r="A10" s="3" t="s">
        <v>47</v>
      </c>
      <c r="B10" s="3" t="s">
        <v>48</v>
      </c>
      <c r="C10" s="3" t="s">
        <v>49</v>
      </c>
      <c r="D10" s="8" t="s">
        <v>51</v>
      </c>
      <c r="E10" s="8" t="s">
        <v>35</v>
      </c>
      <c r="F10" s="15" t="s">
        <v>42</v>
      </c>
      <c r="G10" s="14" t="s">
        <v>27</v>
      </c>
      <c r="H10" s="22" t="e">
        <f>$H$7*'业务科室人工时汇总统计表(按人按月取数法)'!#REF!/$I$7</f>
        <v>#REF!</v>
      </c>
      <c r="I10" s="11">
        <f t="shared" si="28"/>
        <v>15</v>
      </c>
      <c r="J10" s="11">
        <f t="shared" si="29"/>
        <v>10</v>
      </c>
      <c r="K10" s="7"/>
      <c r="L10" s="6"/>
      <c r="M10" s="6">
        <v>10</v>
      </c>
      <c r="N10" s="6"/>
      <c r="O10" s="7"/>
      <c r="P10" s="7"/>
      <c r="Q10" s="7"/>
      <c r="R10" s="6"/>
      <c r="S10" s="6"/>
      <c r="T10" s="6"/>
      <c r="U10" s="6"/>
      <c r="V10" s="6"/>
      <c r="W10" s="6">
        <v>5</v>
      </c>
      <c r="X10" s="7"/>
      <c r="Y10" s="7"/>
      <c r="Z10" s="7"/>
      <c r="AA10" s="7"/>
      <c r="AB10" s="10"/>
    </row>
    <row r="11" spans="1:28" ht="20.100000000000001" customHeight="1" x14ac:dyDescent="0.15">
      <c r="A11" s="3" t="s">
        <v>47</v>
      </c>
      <c r="B11" s="3" t="s">
        <v>48</v>
      </c>
      <c r="C11" s="3" t="s">
        <v>49</v>
      </c>
      <c r="D11" s="8" t="s">
        <v>51</v>
      </c>
      <c r="E11" s="8" t="s">
        <v>38</v>
      </c>
      <c r="F11" s="15" t="s">
        <v>42</v>
      </c>
      <c r="G11" s="14" t="s">
        <v>29</v>
      </c>
      <c r="H11" s="22">
        <f>$H$7*'业务科室人工时汇总统计表(按人按月取数法)'!I14/$I$7</f>
        <v>0</v>
      </c>
      <c r="I11" s="11">
        <f t="shared" si="28"/>
        <v>14</v>
      </c>
      <c r="J11" s="11">
        <f t="shared" si="29"/>
        <v>10</v>
      </c>
      <c r="K11" s="7"/>
      <c r="L11" s="6">
        <v>8</v>
      </c>
      <c r="M11" s="6"/>
      <c r="N11" s="6"/>
      <c r="O11" s="7"/>
      <c r="P11" s="7"/>
      <c r="Q11" s="7">
        <v>2</v>
      </c>
      <c r="R11" s="6">
        <v>4</v>
      </c>
      <c r="S11" s="6"/>
      <c r="T11" s="21"/>
      <c r="U11" s="6"/>
      <c r="V11" s="6"/>
      <c r="W11" s="6"/>
      <c r="X11" s="7"/>
      <c r="Y11" s="7"/>
      <c r="Z11" s="7"/>
      <c r="AA11" s="7"/>
      <c r="AB11" s="10"/>
    </row>
    <row r="12" spans="1:28" s="19" customFormat="1" ht="20.100000000000001" customHeight="1" x14ac:dyDescent="0.15">
      <c r="A12" s="103" t="s">
        <v>57</v>
      </c>
      <c r="B12" s="103"/>
      <c r="C12" s="103"/>
      <c r="D12" s="103"/>
      <c r="E12" s="103"/>
      <c r="F12" s="103"/>
      <c r="G12" s="103"/>
      <c r="H12" s="26">
        <v>20000</v>
      </c>
      <c r="I12" s="27">
        <f>SUM(I13:I16)</f>
        <v>59</v>
      </c>
      <c r="J12" s="27">
        <f t="shared" ref="J12:AA12" si="30">SUM(J13:J16)</f>
        <v>29</v>
      </c>
      <c r="K12" s="27">
        <f t="shared" si="30"/>
        <v>8</v>
      </c>
      <c r="L12" s="27">
        <f t="shared" si="30"/>
        <v>6</v>
      </c>
      <c r="M12" s="27">
        <f t="shared" si="30"/>
        <v>7</v>
      </c>
      <c r="N12" s="27">
        <f t="shared" si="30"/>
        <v>8</v>
      </c>
      <c r="O12" s="27">
        <f t="shared" si="30"/>
        <v>0</v>
      </c>
      <c r="P12" s="27">
        <f t="shared" si="30"/>
        <v>0</v>
      </c>
      <c r="Q12" s="27">
        <f t="shared" si="30"/>
        <v>0</v>
      </c>
      <c r="R12" s="27">
        <f t="shared" si="30"/>
        <v>4</v>
      </c>
      <c r="S12" s="27">
        <f t="shared" si="30"/>
        <v>2</v>
      </c>
      <c r="T12" s="27">
        <f t="shared" si="30"/>
        <v>5</v>
      </c>
      <c r="U12" s="27">
        <f t="shared" si="30"/>
        <v>5</v>
      </c>
      <c r="V12" s="27">
        <f t="shared" si="30"/>
        <v>0</v>
      </c>
      <c r="W12" s="27">
        <f t="shared" si="30"/>
        <v>6</v>
      </c>
      <c r="X12" s="27">
        <f t="shared" si="30"/>
        <v>0</v>
      </c>
      <c r="Y12" s="27">
        <f t="shared" si="30"/>
        <v>3</v>
      </c>
      <c r="Z12" s="27">
        <f t="shared" si="30"/>
        <v>5</v>
      </c>
      <c r="AA12" s="27">
        <f t="shared" si="30"/>
        <v>0</v>
      </c>
      <c r="AB12" s="28"/>
    </row>
    <row r="13" spans="1:28" ht="20.100000000000001" customHeight="1" x14ac:dyDescent="0.15">
      <c r="A13" s="3" t="s">
        <v>53</v>
      </c>
      <c r="B13" s="3" t="s">
        <v>54</v>
      </c>
      <c r="C13" s="3" t="s">
        <v>55</v>
      </c>
      <c r="D13" s="9" t="s">
        <v>52</v>
      </c>
      <c r="E13" s="8" t="s">
        <v>34</v>
      </c>
      <c r="F13" s="15" t="s">
        <v>42</v>
      </c>
      <c r="G13" s="14" t="s">
        <v>25</v>
      </c>
      <c r="H13" s="23">
        <f>$H$12*I13/$I$12</f>
        <v>4406.78</v>
      </c>
      <c r="I13" s="11">
        <f t="shared" si="28"/>
        <v>13</v>
      </c>
      <c r="J13" s="11">
        <f t="shared" si="29"/>
        <v>8</v>
      </c>
      <c r="K13" s="6">
        <v>8</v>
      </c>
      <c r="L13" s="6"/>
      <c r="M13" s="6"/>
      <c r="N13" s="6"/>
      <c r="O13" s="6"/>
      <c r="P13" s="6"/>
      <c r="Q13" s="6"/>
      <c r="R13" s="6"/>
      <c r="S13" s="6"/>
      <c r="T13" s="6">
        <v>5</v>
      </c>
      <c r="U13" s="6"/>
      <c r="V13" s="6"/>
      <c r="W13" s="6"/>
      <c r="X13" s="6"/>
      <c r="Y13" s="6"/>
      <c r="Z13" s="6"/>
      <c r="AA13" s="6"/>
      <c r="AB13" s="25"/>
    </row>
    <row r="14" spans="1:28" ht="20.100000000000001" customHeight="1" x14ac:dyDescent="0.15">
      <c r="A14" s="3" t="s">
        <v>53</v>
      </c>
      <c r="B14" s="3" t="s">
        <v>54</v>
      </c>
      <c r="C14" s="3" t="s">
        <v>55</v>
      </c>
      <c r="D14" s="9" t="s">
        <v>52</v>
      </c>
      <c r="E14" s="8" t="s">
        <v>34</v>
      </c>
      <c r="F14" s="15" t="s">
        <v>42</v>
      </c>
      <c r="G14" s="14" t="s">
        <v>26</v>
      </c>
      <c r="H14" s="23">
        <f t="shared" ref="H14:H16" si="31">$H$12*I14/$I$12</f>
        <v>5084.75</v>
      </c>
      <c r="I14" s="11">
        <f t="shared" si="28"/>
        <v>15</v>
      </c>
      <c r="J14" s="11">
        <f t="shared" si="29"/>
        <v>8</v>
      </c>
      <c r="K14" s="6"/>
      <c r="L14" s="6"/>
      <c r="M14" s="6"/>
      <c r="N14" s="6">
        <v>8</v>
      </c>
      <c r="O14" s="6"/>
      <c r="P14" s="6"/>
      <c r="Q14" s="6"/>
      <c r="R14" s="6">
        <v>4</v>
      </c>
      <c r="S14" s="6"/>
      <c r="T14" s="6"/>
      <c r="U14" s="6"/>
      <c r="V14" s="6"/>
      <c r="W14" s="6"/>
      <c r="X14" s="6"/>
      <c r="Y14" s="6">
        <v>3</v>
      </c>
      <c r="Z14" s="6"/>
      <c r="AA14" s="6"/>
      <c r="AB14" s="25"/>
    </row>
    <row r="15" spans="1:28" ht="20.100000000000001" customHeight="1" x14ac:dyDescent="0.15">
      <c r="A15" s="3" t="s">
        <v>53</v>
      </c>
      <c r="B15" s="3" t="s">
        <v>54</v>
      </c>
      <c r="C15" s="3" t="s">
        <v>55</v>
      </c>
      <c r="D15" s="9" t="s">
        <v>52</v>
      </c>
      <c r="E15" s="8" t="s">
        <v>35</v>
      </c>
      <c r="F15" s="15" t="s">
        <v>42</v>
      </c>
      <c r="G15" s="14" t="s">
        <v>27</v>
      </c>
      <c r="H15" s="23">
        <f t="shared" si="31"/>
        <v>6440.68</v>
      </c>
      <c r="I15" s="11">
        <f t="shared" si="28"/>
        <v>19</v>
      </c>
      <c r="J15" s="11">
        <f t="shared" si="29"/>
        <v>7</v>
      </c>
      <c r="K15" s="6"/>
      <c r="L15" s="6"/>
      <c r="M15" s="6">
        <v>7</v>
      </c>
      <c r="N15" s="6"/>
      <c r="O15" s="6"/>
      <c r="P15" s="6"/>
      <c r="Q15" s="6"/>
      <c r="R15" s="6"/>
      <c r="S15" s="6">
        <v>2</v>
      </c>
      <c r="T15" s="6"/>
      <c r="U15" s="6">
        <v>5</v>
      </c>
      <c r="V15" s="6"/>
      <c r="W15" s="6"/>
      <c r="X15" s="6"/>
      <c r="Y15" s="6"/>
      <c r="Z15" s="6">
        <v>5</v>
      </c>
      <c r="AA15" s="6"/>
      <c r="AB15" s="25"/>
    </row>
    <row r="16" spans="1:28" ht="20.100000000000001" customHeight="1" x14ac:dyDescent="0.15">
      <c r="A16" s="3" t="s">
        <v>53</v>
      </c>
      <c r="B16" s="3" t="s">
        <v>54</v>
      </c>
      <c r="C16" s="3" t="s">
        <v>55</v>
      </c>
      <c r="D16" s="9" t="s">
        <v>52</v>
      </c>
      <c r="E16" s="8" t="s">
        <v>38</v>
      </c>
      <c r="F16" s="15" t="s">
        <v>42</v>
      </c>
      <c r="G16" s="14" t="s">
        <v>29</v>
      </c>
      <c r="H16" s="23">
        <f t="shared" si="31"/>
        <v>4067.8</v>
      </c>
      <c r="I16" s="11">
        <f t="shared" si="28"/>
        <v>12</v>
      </c>
      <c r="J16" s="11">
        <f t="shared" si="29"/>
        <v>6</v>
      </c>
      <c r="K16" s="6"/>
      <c r="L16" s="6">
        <v>6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>
        <v>6</v>
      </c>
      <c r="X16" s="6"/>
      <c r="Y16" s="6"/>
      <c r="Z16" s="6"/>
      <c r="AA16" s="6"/>
      <c r="AB16" s="25"/>
    </row>
    <row r="17" spans="1:28" ht="20.100000000000001" customHeight="1" x14ac:dyDescent="0.15">
      <c r="A17" s="3"/>
      <c r="B17" s="3"/>
      <c r="C17" s="3"/>
      <c r="D17" s="9"/>
      <c r="E17" s="13"/>
      <c r="F17" s="13"/>
      <c r="G17" s="9"/>
      <c r="H17" s="24"/>
      <c r="I17" s="11">
        <f t="shared" si="28"/>
        <v>0</v>
      </c>
      <c r="J17" s="11">
        <f t="shared" si="29"/>
        <v>0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25"/>
    </row>
    <row r="18" spans="1:28" ht="20.100000000000001" customHeight="1" x14ac:dyDescent="0.15">
      <c r="A18" s="3"/>
      <c r="B18" s="3"/>
      <c r="C18" s="3"/>
      <c r="D18" s="9"/>
      <c r="E18" s="9"/>
      <c r="F18" s="9"/>
      <c r="G18" s="9"/>
      <c r="H18" s="24"/>
      <c r="I18" s="11">
        <f t="shared" si="28"/>
        <v>0</v>
      </c>
      <c r="J18" s="11">
        <f t="shared" si="29"/>
        <v>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25"/>
    </row>
    <row r="19" spans="1:28" ht="20.100000000000001" customHeight="1" x14ac:dyDescent="0.15">
      <c r="A19" s="3"/>
      <c r="B19" s="3"/>
      <c r="C19" s="3"/>
      <c r="D19" s="9"/>
      <c r="E19" s="9"/>
      <c r="F19" s="9"/>
      <c r="G19" s="9"/>
      <c r="H19" s="9"/>
      <c r="I19" s="11">
        <f t="shared" si="28"/>
        <v>0</v>
      </c>
      <c r="J19" s="11">
        <f t="shared" si="29"/>
        <v>0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25"/>
    </row>
    <row r="20" spans="1:28" ht="20.100000000000001" customHeight="1" x14ac:dyDescent="0.15">
      <c r="A20" s="3"/>
      <c r="B20" s="3"/>
      <c r="C20" s="3"/>
      <c r="D20" s="9"/>
      <c r="E20" s="9"/>
      <c r="F20" s="9"/>
      <c r="G20" s="9"/>
      <c r="H20" s="9"/>
      <c r="I20" s="11">
        <f t="shared" si="28"/>
        <v>0</v>
      </c>
      <c r="J20" s="11">
        <f t="shared" si="29"/>
        <v>0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25"/>
    </row>
    <row r="21" spans="1:28" ht="20.100000000000001" customHeight="1" x14ac:dyDescent="0.15">
      <c r="A21" s="3"/>
      <c r="B21" s="3"/>
      <c r="C21" s="3"/>
      <c r="D21" s="9"/>
      <c r="E21" s="9"/>
      <c r="F21" s="9"/>
      <c r="G21" s="9"/>
      <c r="H21" s="9"/>
      <c r="I21" s="11">
        <f t="shared" si="28"/>
        <v>0</v>
      </c>
      <c r="J21" s="11">
        <f t="shared" si="29"/>
        <v>0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25"/>
    </row>
    <row r="22" spans="1:28" ht="20.100000000000001" customHeight="1" x14ac:dyDescent="0.15">
      <c r="A22" s="3"/>
      <c r="B22" s="3"/>
      <c r="C22" s="3"/>
      <c r="D22" s="9"/>
      <c r="E22" s="9"/>
      <c r="F22" s="9"/>
      <c r="G22" s="9"/>
      <c r="H22" s="9"/>
      <c r="I22" s="11">
        <f t="shared" si="28"/>
        <v>0</v>
      </c>
      <c r="J22" s="11">
        <f t="shared" si="29"/>
        <v>0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25"/>
    </row>
    <row r="23" spans="1:28" ht="20.100000000000001" customHeight="1" x14ac:dyDescent="0.15">
      <c r="A23" s="3"/>
      <c r="B23" s="3"/>
      <c r="C23" s="3"/>
      <c r="D23" s="9"/>
      <c r="E23" s="9"/>
      <c r="F23" s="9"/>
      <c r="G23" s="9"/>
      <c r="H23" s="9"/>
      <c r="I23" s="11">
        <f t="shared" si="28"/>
        <v>0</v>
      </c>
      <c r="J23" s="11">
        <f t="shared" si="29"/>
        <v>0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25"/>
    </row>
    <row r="24" spans="1:28" ht="20.100000000000001" customHeight="1" x14ac:dyDescent="0.15">
      <c r="A24" s="3"/>
      <c r="B24" s="3"/>
      <c r="C24" s="3"/>
      <c r="D24" s="9"/>
      <c r="E24" s="9"/>
      <c r="F24" s="9"/>
      <c r="G24" s="9"/>
      <c r="H24" s="9"/>
      <c r="I24" s="11">
        <f t="shared" si="28"/>
        <v>0</v>
      </c>
      <c r="J24" s="11">
        <f t="shared" si="29"/>
        <v>0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25"/>
    </row>
    <row r="25" spans="1:28" ht="20.100000000000001" customHeight="1" x14ac:dyDescent="0.15">
      <c r="A25" s="3"/>
      <c r="B25" s="3"/>
      <c r="C25" s="3"/>
      <c r="D25" s="9"/>
      <c r="E25" s="9"/>
      <c r="F25" s="9"/>
      <c r="G25" s="9"/>
      <c r="H25" s="9"/>
      <c r="I25" s="11">
        <f t="shared" si="28"/>
        <v>0</v>
      </c>
      <c r="J25" s="11">
        <f t="shared" si="29"/>
        <v>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25"/>
    </row>
    <row r="26" spans="1:28" ht="20.100000000000001" customHeight="1" x14ac:dyDescent="0.15">
      <c r="A26" s="3"/>
      <c r="B26" s="3"/>
      <c r="C26" s="3"/>
      <c r="D26" s="9"/>
      <c r="E26" s="9"/>
      <c r="F26" s="9"/>
      <c r="G26" s="9"/>
      <c r="H26" s="9"/>
      <c r="I26" s="11">
        <f t="shared" si="28"/>
        <v>0</v>
      </c>
      <c r="J26" s="11">
        <f t="shared" si="29"/>
        <v>0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25"/>
    </row>
    <row r="27" spans="1:28" ht="20.100000000000001" customHeight="1" x14ac:dyDescent="0.15">
      <c r="A27" s="3"/>
      <c r="B27" s="3"/>
      <c r="C27" s="3"/>
      <c r="D27" s="9"/>
      <c r="E27" s="9"/>
      <c r="F27" s="9"/>
      <c r="G27" s="9"/>
      <c r="H27" s="9"/>
      <c r="I27" s="11">
        <f t="shared" si="28"/>
        <v>0</v>
      </c>
      <c r="J27" s="11">
        <f t="shared" si="29"/>
        <v>0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25"/>
    </row>
    <row r="28" spans="1:28" ht="20.100000000000001" customHeight="1" x14ac:dyDescent="0.15">
      <c r="A28" s="3"/>
      <c r="B28" s="3"/>
      <c r="C28" s="3"/>
      <c r="D28" s="9"/>
      <c r="E28" s="9"/>
      <c r="F28" s="9"/>
      <c r="G28" s="9"/>
      <c r="H28" s="9"/>
      <c r="I28" s="11">
        <f t="shared" si="28"/>
        <v>0</v>
      </c>
      <c r="J28" s="11">
        <f t="shared" si="29"/>
        <v>0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25"/>
    </row>
    <row r="29" spans="1:28" ht="20.100000000000001" customHeight="1" x14ac:dyDescent="0.15">
      <c r="A29" s="3"/>
      <c r="B29" s="3"/>
      <c r="C29" s="3"/>
      <c r="D29" s="9"/>
      <c r="E29" s="9"/>
      <c r="F29" s="9"/>
      <c r="G29" s="9"/>
      <c r="H29" s="9"/>
      <c r="I29" s="11">
        <f t="shared" si="28"/>
        <v>0</v>
      </c>
      <c r="J29" s="11">
        <f t="shared" si="29"/>
        <v>0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5"/>
    </row>
    <row r="30" spans="1:28" ht="20.100000000000001" customHeight="1" x14ac:dyDescent="0.15">
      <c r="A30" s="3"/>
      <c r="B30" s="3"/>
      <c r="C30" s="3"/>
      <c r="D30" s="9"/>
      <c r="E30" s="9"/>
      <c r="F30" s="9"/>
      <c r="G30" s="9"/>
      <c r="H30" s="9"/>
      <c r="I30" s="11">
        <f t="shared" si="28"/>
        <v>0</v>
      </c>
      <c r="J30" s="11">
        <f t="shared" si="29"/>
        <v>0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25"/>
    </row>
    <row r="31" spans="1:28" ht="20.100000000000001" customHeight="1" x14ac:dyDescent="0.15">
      <c r="A31" s="3"/>
      <c r="B31" s="3"/>
      <c r="C31" s="3"/>
      <c r="D31" s="9"/>
      <c r="E31" s="9"/>
      <c r="F31" s="9"/>
      <c r="G31" s="9"/>
      <c r="H31" s="9"/>
      <c r="I31" s="11">
        <f t="shared" si="28"/>
        <v>0</v>
      </c>
      <c r="J31" s="11">
        <f t="shared" si="29"/>
        <v>0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25"/>
    </row>
    <row r="32" spans="1:28" ht="20.100000000000001" customHeight="1" x14ac:dyDescent="0.15">
      <c r="A32" s="3"/>
      <c r="B32" s="3"/>
      <c r="C32" s="3"/>
      <c r="D32" s="9"/>
      <c r="E32" s="9"/>
      <c r="F32" s="9"/>
      <c r="G32" s="9"/>
      <c r="H32" s="9"/>
      <c r="I32" s="11">
        <f t="shared" si="28"/>
        <v>0</v>
      </c>
      <c r="J32" s="11">
        <f t="shared" si="29"/>
        <v>0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25"/>
    </row>
    <row r="33" spans="1:28" ht="20.100000000000001" customHeight="1" x14ac:dyDescent="0.15">
      <c r="A33" s="3"/>
      <c r="B33" s="3"/>
      <c r="C33" s="3"/>
      <c r="D33" s="9"/>
      <c r="E33" s="9"/>
      <c r="F33" s="9"/>
      <c r="G33" s="9"/>
      <c r="H33" s="9"/>
      <c r="I33" s="11">
        <f t="shared" si="28"/>
        <v>0</v>
      </c>
      <c r="J33" s="11">
        <f t="shared" si="29"/>
        <v>0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25"/>
    </row>
    <row r="34" spans="1:28" ht="20.100000000000001" customHeight="1" x14ac:dyDescent="0.15">
      <c r="A34" s="3"/>
      <c r="B34" s="3"/>
      <c r="C34" s="3"/>
      <c r="D34" s="9"/>
      <c r="E34" s="9"/>
      <c r="F34" s="9"/>
      <c r="G34" s="9"/>
      <c r="H34" s="9"/>
      <c r="I34" s="11">
        <f t="shared" si="28"/>
        <v>0</v>
      </c>
      <c r="J34" s="11">
        <f t="shared" si="29"/>
        <v>0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25"/>
    </row>
    <row r="35" spans="1:28" ht="20.100000000000001" customHeight="1" x14ac:dyDescent="0.15">
      <c r="A35" s="3"/>
      <c r="B35" s="3"/>
      <c r="C35" s="3"/>
      <c r="D35" s="9"/>
      <c r="E35" s="9"/>
      <c r="F35" s="9"/>
      <c r="G35" s="9"/>
      <c r="H35" s="9"/>
      <c r="I35" s="11">
        <f t="shared" si="28"/>
        <v>0</v>
      </c>
      <c r="J35" s="11">
        <f t="shared" si="29"/>
        <v>0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25"/>
    </row>
    <row r="36" spans="1:28" ht="20.100000000000001" customHeight="1" x14ac:dyDescent="0.15">
      <c r="A36" s="3"/>
      <c r="B36" s="3"/>
      <c r="C36" s="3"/>
      <c r="D36" s="9"/>
      <c r="E36" s="9"/>
      <c r="F36" s="9"/>
      <c r="G36" s="9"/>
      <c r="H36" s="9"/>
      <c r="I36" s="11">
        <f t="shared" si="28"/>
        <v>0</v>
      </c>
      <c r="J36" s="11">
        <f t="shared" si="29"/>
        <v>0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25"/>
    </row>
    <row r="37" spans="1:28" ht="20.100000000000001" customHeight="1" x14ac:dyDescent="0.15">
      <c r="A37" s="3"/>
      <c r="B37" s="3"/>
      <c r="C37" s="3"/>
      <c r="D37" s="9"/>
      <c r="E37" s="9"/>
      <c r="F37" s="9"/>
      <c r="G37" s="9"/>
      <c r="H37" s="9"/>
      <c r="I37" s="11">
        <f t="shared" si="28"/>
        <v>0</v>
      </c>
      <c r="J37" s="11">
        <f t="shared" si="29"/>
        <v>0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25"/>
    </row>
    <row r="38" spans="1:28" ht="20.100000000000001" customHeight="1" x14ac:dyDescent="0.15">
      <c r="A38" s="3"/>
      <c r="B38" s="3"/>
      <c r="C38" s="3"/>
      <c r="D38" s="9"/>
      <c r="E38" s="9"/>
      <c r="F38" s="9"/>
      <c r="G38" s="9"/>
      <c r="H38" s="9"/>
      <c r="I38" s="11">
        <f t="shared" si="28"/>
        <v>0</v>
      </c>
      <c r="J38" s="11">
        <f t="shared" si="29"/>
        <v>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10"/>
    </row>
  </sheetData>
  <mergeCells count="27">
    <mergeCell ref="A7:G7"/>
    <mergeCell ref="A12:G12"/>
    <mergeCell ref="A5:G5"/>
    <mergeCell ref="H2:H4"/>
    <mergeCell ref="G2:G4"/>
    <mergeCell ref="A6:H6"/>
    <mergeCell ref="R3:R4"/>
    <mergeCell ref="S3:S4"/>
    <mergeCell ref="T3:T4"/>
    <mergeCell ref="U3:U4"/>
    <mergeCell ref="V3:V4"/>
    <mergeCell ref="A1:AB1"/>
    <mergeCell ref="A2:A4"/>
    <mergeCell ref="D2:D4"/>
    <mergeCell ref="E2:E4"/>
    <mergeCell ref="I2:I4"/>
    <mergeCell ref="J2:V2"/>
    <mergeCell ref="W2:W4"/>
    <mergeCell ref="X2:X4"/>
    <mergeCell ref="Y2:Y4"/>
    <mergeCell ref="Z2:Z4"/>
    <mergeCell ref="F2:F4"/>
    <mergeCell ref="B2:B4"/>
    <mergeCell ref="C2:C4"/>
    <mergeCell ref="AA2:AA4"/>
    <mergeCell ref="AB2:AB4"/>
    <mergeCell ref="J3:Q3"/>
  </mergeCells>
  <phoneticPr fontId="4" type="noConversion"/>
  <pageMargins left="0.39370078740157483" right="0.23622047244094491" top="0.74803149606299213" bottom="0.39370078740157483" header="0.31496062992125984" footer="0.31496062992125984"/>
  <pageSetup paperSize="8" orientation="landscape" horizontalDpi="2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业务科室项目人工时登记表</vt:lpstr>
      <vt:lpstr>业务科室人工时汇总统计表(按人按月取数法)</vt:lpstr>
      <vt:lpstr>分配系数计算表_业务科室及项目成本人工时累计数 </vt:lpstr>
      <vt:lpstr>业务人员支出</vt:lpstr>
      <vt:lpstr>'分配系数计算表_业务科室及项目成本人工时累计数 '!Print_Titles</vt:lpstr>
      <vt:lpstr>'业务科室人工时汇总统计表(按人按月取数法)'!Print_Titles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</dc:creator>
  <cp:lastModifiedBy>郑翔</cp:lastModifiedBy>
  <cp:lastPrinted>2023-07-20T07:05:21Z</cp:lastPrinted>
  <dcterms:created xsi:type="dcterms:W3CDTF">2006-09-13T11:21:00Z</dcterms:created>
  <dcterms:modified xsi:type="dcterms:W3CDTF">2023-07-20T07:13:34Z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76886E269B854CEB8642B36B58BFC281_12</vt:lpwstr>
  </property>
  <property fmtid="{D5CDD505-2E9C-101B-9397-08002B2CF9AE}" pid="3" name="KSOProductBuildVer">
    <vt:lpwstr>2052-11.1.0.14309</vt:lpwstr>
  </property>
</Properties>
</file>